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tabRatio="919" firstSheet="5" activeTab="14"/>
  </bookViews>
  <sheets>
    <sheet name="全区收入1" sheetId="1" r:id="rId1"/>
    <sheet name="全区支出2 " sheetId="2" r:id="rId2"/>
    <sheet name="全区政府性基金收入3" sheetId="3" r:id="rId3"/>
    <sheet name="全区政府性基金支出4" sheetId="4" r:id="rId4"/>
    <sheet name="全区国资收入5" sheetId="5" r:id="rId5"/>
    <sheet name="全区国资支出6" sheetId="6" r:id="rId6"/>
    <sheet name="全区社保基金收入7" sheetId="7" r:id="rId7"/>
    <sheet name="全区社保基金支出8" sheetId="8" r:id="rId8"/>
    <sheet name="债务9" sheetId="9" r:id="rId9"/>
    <sheet name="本级支出" sheetId="10" r:id="rId10"/>
    <sheet name="本级基本支出" sheetId="11" r:id="rId11"/>
    <sheet name="税收返还和上级转移（上级）" sheetId="12" r:id="rId12"/>
    <sheet name="税收返还和上级转移" sheetId="13" r:id="rId13"/>
    <sheet name="政府基金转移支付" sheetId="14" r:id="rId14"/>
    <sheet name="18三公经费说明" sheetId="15" r:id="rId15"/>
  </sheets>
  <definedNames>
    <definedName name="_xlnm.Print_Area" localSheetId="6">'全区社保基金收入7'!$A$1:$F$33</definedName>
    <definedName name="_xlnm.Print_Area" localSheetId="7">'全区社保基金支出8'!$A$1:$F$21</definedName>
    <definedName name="_xlnm.Print_Area" localSheetId="0">'全区收入1'!#REF!</definedName>
    <definedName name="_xlnm.Print_Area" localSheetId="2">'全区政府性基金收入3'!#REF!</definedName>
    <definedName name="_xlnm.Print_Titles" localSheetId="3">'全区政府性基金支出4'!$1:$4</definedName>
    <definedName name="_xlnm._FilterDatabase" localSheetId="1" hidden="1">'全区支出2 '!$A$3:$E$479</definedName>
  </definedNames>
  <calcPr fullCalcOnLoad="1"/>
</workbook>
</file>

<file path=xl/comments5.xml><?xml version="1.0" encoding="utf-8"?>
<comments xmlns="http://schemas.openxmlformats.org/spreadsheetml/2006/main">
  <authors>
    <author>吕焕祺</author>
  </authors>
  <commentList>
    <comment ref="C5" authorId="0">
      <text>
        <r>
          <rPr>
            <b/>
            <sz val="9"/>
            <rFont val="宋体"/>
            <family val="0"/>
          </rPr>
          <t>吕焕祺:</t>
        </r>
        <r>
          <rPr>
            <sz val="9"/>
            <rFont val="宋体"/>
            <family val="0"/>
          </rPr>
          <t xml:space="preserve">
其中,一站7万元,二站12万元,粮食总公司16万元</t>
        </r>
      </text>
    </comment>
  </commentList>
</comments>
</file>

<file path=xl/sharedStrings.xml><?xml version="1.0" encoding="utf-8"?>
<sst xmlns="http://schemas.openxmlformats.org/spreadsheetml/2006/main" count="1345" uniqueCount="732">
  <si>
    <t>莲都区2018年一般公共预算收入决算情况表（表一）</t>
  </si>
  <si>
    <t>单位：万元</t>
  </si>
  <si>
    <t>项     目</t>
  </si>
  <si>
    <t>2017年决算数</t>
  </si>
  <si>
    <t>2018年预算数</t>
  </si>
  <si>
    <t>2018年决算数</t>
  </si>
  <si>
    <t>完成预算的</t>
  </si>
  <si>
    <t>比上年决算数+、-</t>
  </si>
  <si>
    <r>
      <t xml:space="preserve"> </t>
    </r>
    <r>
      <rPr>
        <b/>
        <sz val="12"/>
        <rFont val="方正书宋_GBK"/>
        <family val="0"/>
      </rPr>
      <t>一、税收收入</t>
    </r>
  </si>
  <si>
    <r>
      <rPr>
        <sz val="12"/>
        <rFont val="宋体"/>
        <family val="0"/>
      </rPr>
      <t xml:space="preserve">     </t>
    </r>
    <r>
      <rPr>
        <sz val="12"/>
        <rFont val="宋体"/>
        <family val="0"/>
      </rPr>
      <t>增值税</t>
    </r>
  </si>
  <si>
    <r>
      <rPr>
        <sz val="12"/>
        <rFont val="Arial"/>
        <family val="2"/>
      </rPr>
      <t xml:space="preserve">         </t>
    </r>
    <r>
      <rPr>
        <sz val="12"/>
        <rFont val="宋体"/>
        <family val="0"/>
      </rPr>
      <t>企业所得税</t>
    </r>
  </si>
  <si>
    <r>
      <rPr>
        <sz val="12"/>
        <rFont val="Arial"/>
        <family val="2"/>
      </rPr>
      <t xml:space="preserve">         </t>
    </r>
    <r>
      <rPr>
        <sz val="12"/>
        <rFont val="宋体"/>
        <family val="0"/>
      </rPr>
      <t>个人所得税</t>
    </r>
  </si>
  <si>
    <r>
      <rPr>
        <sz val="12"/>
        <rFont val="Arial"/>
        <family val="2"/>
      </rPr>
      <t xml:space="preserve">         </t>
    </r>
    <r>
      <rPr>
        <sz val="12"/>
        <rFont val="宋体"/>
        <family val="0"/>
      </rPr>
      <t>资源税</t>
    </r>
  </si>
  <si>
    <r>
      <t xml:space="preserve">         </t>
    </r>
    <r>
      <rPr>
        <sz val="12"/>
        <rFont val="宋体"/>
        <family val="0"/>
      </rPr>
      <t>城市维护建设税</t>
    </r>
  </si>
  <si>
    <r>
      <rPr>
        <sz val="12"/>
        <rFont val="Arial"/>
        <family val="2"/>
      </rPr>
      <t xml:space="preserve">         </t>
    </r>
    <r>
      <rPr>
        <sz val="12"/>
        <rFont val="宋体"/>
        <family val="0"/>
      </rPr>
      <t>房产税</t>
    </r>
  </si>
  <si>
    <r>
      <t xml:space="preserve">         </t>
    </r>
    <r>
      <rPr>
        <sz val="12"/>
        <rFont val="宋体"/>
        <family val="0"/>
      </rPr>
      <t>印花税</t>
    </r>
  </si>
  <si>
    <r>
      <t xml:space="preserve">         </t>
    </r>
    <r>
      <rPr>
        <sz val="12"/>
        <rFont val="宋体"/>
        <family val="0"/>
      </rPr>
      <t>城镇土地使用税</t>
    </r>
  </si>
  <si>
    <r>
      <t xml:space="preserve">         </t>
    </r>
    <r>
      <rPr>
        <sz val="12"/>
        <rFont val="宋体"/>
        <family val="0"/>
      </rPr>
      <t>土地增值税</t>
    </r>
  </si>
  <si>
    <r>
      <rPr>
        <sz val="12"/>
        <rFont val="Arial"/>
        <family val="2"/>
      </rPr>
      <t xml:space="preserve">         </t>
    </r>
    <r>
      <rPr>
        <sz val="12"/>
        <rFont val="宋体"/>
        <family val="0"/>
      </rPr>
      <t>车船税</t>
    </r>
  </si>
  <si>
    <r>
      <t xml:space="preserve">         </t>
    </r>
    <r>
      <rPr>
        <sz val="12"/>
        <rFont val="宋体"/>
        <family val="0"/>
      </rPr>
      <t>耕地占用税</t>
    </r>
  </si>
  <si>
    <r>
      <t xml:space="preserve">         </t>
    </r>
    <r>
      <rPr>
        <sz val="12"/>
        <rFont val="宋体"/>
        <family val="0"/>
      </rPr>
      <t>契税</t>
    </r>
  </si>
  <si>
    <r>
      <rPr>
        <sz val="12"/>
        <rFont val="Arial"/>
        <family val="2"/>
      </rPr>
      <t xml:space="preserve">         </t>
    </r>
    <r>
      <rPr>
        <sz val="12"/>
        <rFont val="宋体"/>
        <family val="0"/>
      </rPr>
      <t>环境保护税</t>
    </r>
  </si>
  <si>
    <r>
      <t xml:space="preserve"> </t>
    </r>
    <r>
      <rPr>
        <b/>
        <sz val="12"/>
        <rFont val="宋体"/>
        <family val="0"/>
      </rPr>
      <t>二、非税收入</t>
    </r>
  </si>
  <si>
    <r>
      <t xml:space="preserve">        </t>
    </r>
    <r>
      <rPr>
        <sz val="12"/>
        <rFont val="宋体"/>
        <family val="0"/>
      </rPr>
      <t>专项收入</t>
    </r>
  </si>
  <si>
    <r>
      <t xml:space="preserve">        </t>
    </r>
    <r>
      <rPr>
        <sz val="12"/>
        <rFont val="宋体"/>
        <family val="0"/>
      </rPr>
      <t>行政事业性收费收入</t>
    </r>
  </si>
  <si>
    <r>
      <t xml:space="preserve">         </t>
    </r>
    <r>
      <rPr>
        <sz val="12"/>
        <rFont val="宋体"/>
        <family val="0"/>
      </rPr>
      <t>罚没收入</t>
    </r>
  </si>
  <si>
    <r>
      <t xml:space="preserve">         </t>
    </r>
    <r>
      <rPr>
        <sz val="12"/>
        <rFont val="宋体"/>
        <family val="0"/>
      </rPr>
      <t>国有资源（资产）有偿使用收入</t>
    </r>
  </si>
  <si>
    <t>一般公共预算收入合计</t>
  </si>
  <si>
    <t xml:space="preserve">注: 1.增值税收入增长23.8%，主要是纳爱斯致力于去库存销项税增多进项税减少和建筑业增收。
2.城市维护建设税增长40.5%，主要是增值税增长，附征的城建税收入相应增长。
3.城镇土地使用税下降32.7%，主要是上年有一次补税因素。
4.土地增值税增长19.2%，主要是房地产行业和土地交易增加增收。
5.耕地占用税下降85.5%，主要是上年有一次性集中入库因素。
6.契税增长47.1%，主要是房屋交易活跃和出让土地增加增收。
7.非税收入增长28.9%，主要是土地出让金收入增长相应计提专项收入增加和罚没收入较上年增加。
8.专项收入增长30.7%，主要是土地出让金收入增长，相应计提专项收入增加。
9.行政事业性收费收入增长817.3%，主要是从2018年开始法院诉讼费由政府基金收入改为行政事业性收费收入。
10.罚没收入增长205.2%，主要是公安一次性罚没收入增加。
11.国有资源（资产）有偿使用收入下降38.7%，主要是上年国有资源有偿使用一次性收入6600万元。
12.一般公共预算收入增长17.0%，主要是增值税、契税、土地出让金收入增长相应计提专项收入和罚没收入增加。
</t>
  </si>
  <si>
    <t>莲都区2018年一般公共预算支出决算表（表二）</t>
  </si>
  <si>
    <t>科目编码</t>
  </si>
  <si>
    <t>科目名称</t>
  </si>
  <si>
    <t>2018决算数</t>
  </si>
  <si>
    <t>比上年增长率</t>
  </si>
  <si>
    <t>一般公共预算支出合计</t>
  </si>
  <si>
    <t xml:space="preserve">  一般公共服务支出</t>
  </si>
  <si>
    <t xml:space="preserve">    人大事务</t>
  </si>
  <si>
    <t xml:space="preserve">      行政运行</t>
  </si>
  <si>
    <t xml:space="preserve">      一般行政管理事务</t>
  </si>
  <si>
    <t xml:space="preserve">      人大会议</t>
  </si>
  <si>
    <t xml:space="preserve">      人大监督</t>
  </si>
  <si>
    <t xml:space="preserve">      人大代表履职能力提升</t>
  </si>
  <si>
    <t xml:space="preserve">      代表工作</t>
  </si>
  <si>
    <t xml:space="preserve">      其他人大事务支出</t>
  </si>
  <si>
    <t xml:space="preserve">    政协事务</t>
  </si>
  <si>
    <t xml:space="preserve">      政协会议</t>
  </si>
  <si>
    <t xml:space="preserve">      委员视察</t>
  </si>
  <si>
    <t xml:space="preserve">      参政议政</t>
  </si>
  <si>
    <t xml:space="preserve">      事业运行</t>
  </si>
  <si>
    <t xml:space="preserve">      其他政协事务支出</t>
  </si>
  <si>
    <t xml:space="preserve">    政府办公厅(室)及相关机构事务</t>
  </si>
  <si>
    <t xml:space="preserve">      机关服务</t>
  </si>
  <si>
    <t xml:space="preserve">      专项业务活动</t>
  </si>
  <si>
    <t xml:space="preserve">      政务公开审批</t>
  </si>
  <si>
    <t xml:space="preserve">      法制建设</t>
  </si>
  <si>
    <t xml:space="preserve">      信访事务</t>
  </si>
  <si>
    <t xml:space="preserve">      其他政府办公厅(室)及相关机构事务支出</t>
  </si>
  <si>
    <t xml:space="preserve">    发展与改革事务</t>
  </si>
  <si>
    <t xml:space="preserve">      社会事业发展规划</t>
  </si>
  <si>
    <t xml:space="preserve">      经济体制改革研究</t>
  </si>
  <si>
    <t xml:space="preserve">      物价管理</t>
  </si>
  <si>
    <t xml:space="preserve">      其他发展与改革事务支出</t>
  </si>
  <si>
    <t xml:space="preserve">    统计信息事务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</si>
  <si>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</si>
  <si>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</si>
  <si>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</si>
  <si>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</si>
  <si>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</si>
  <si>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</si>
  <si>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信息化建设</t>
  </si>
  <si>
    <t xml:space="preserve">      财政委托业务支出</t>
  </si>
  <si>
    <t xml:space="preserve">      其他财政事务支出</t>
  </si>
  <si>
    <t xml:space="preserve">    税收事务</t>
  </si>
  <si>
    <t xml:space="preserve">      其他税收事务支出</t>
  </si>
  <si>
    <t xml:space="preserve">    审计事务</t>
  </si>
  <si>
    <t xml:space="preserve">      审计业务</t>
  </si>
  <si>
    <t xml:space="preserve">      其他审计事务支出</t>
  </si>
  <si>
    <t xml:space="preserve">    人力资源事务</t>
  </si>
  <si>
    <t xml:space="preserve">      公务员招考</t>
  </si>
  <si>
    <t xml:space="preserve">      其他人力资源事务支出</t>
  </si>
  <si>
    <t xml:space="preserve">    纪检监察事务</t>
  </si>
  <si>
    <t xml:space="preserve">      派驻派出机构</t>
  </si>
  <si>
    <t xml:space="preserve">      其他纪检监察事务支出</t>
  </si>
  <si>
    <t xml:space="preserve">    商贸事务</t>
  </si>
  <si>
    <t xml:space="preserve">      招商引资</t>
  </si>
  <si>
    <t xml:space="preserve">      其他商贸事务支出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</si>
  <si>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</si>
  <si>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</si>
  <si>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</si>
  <si>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</si>
  <si>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</si>
  <si>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</si>
  <si>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质量技术监督行政执法及业务管理</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</si>
  <si>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</si>
  <si>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</si>
  <si>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</si>
  <si>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</si>
  <si>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</si>
  <si>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</si>
  <si>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</si>
  <si>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</si>
  <si>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</si>
  <si>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</si>
  <si>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</si>
  <si>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</si>
  <si>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</si>
  <si>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</si>
  <si>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</si>
  <si>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</si>
  <si>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</si>
  <si>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</si>
  <si>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</si>
  <si>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</si>
  <si>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</si>
  <si>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</si>
  <si>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</si>
  <si>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</si>
  <si>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</si>
  <si>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</si>
  <si>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</si>
  <si>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</si>
  <si>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</si>
  <si>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其他共产党事务支出</t>
  </si>
  <si>
    <t xml:space="preserve">      其他共产党事务支出</t>
  </si>
  <si>
    <t xml:space="preserve">    其他一般公共服务支出(款)</t>
  </si>
  <si>
    <t xml:space="preserve">      其他一般公共服务支出(项)</t>
  </si>
  <si>
    <t xml:space="preserve">  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</si>
  <si>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</si>
  <si>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</si>
  <si>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</si>
  <si>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</si>
  <si>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</si>
  <si>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</si>
  <si>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</si>
  <si>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其他普通教育支出</t>
  </si>
  <si>
    <t xml:space="preserve">    成人教育</t>
  </si>
  <si>
    <t xml:space="preserve">      其他成人教育支出</t>
  </si>
  <si>
    <t xml:space="preserve">    特殊教育</t>
  </si>
  <si>
    <t xml:space="preserve">      特殊学校教育</t>
  </si>
  <si>
    <t xml:space="preserve">      其他特殊教育支出</t>
  </si>
  <si>
    <t xml:space="preserve">    进修及培训</t>
  </si>
  <si>
    <t xml:space="preserve">      教师进修</t>
  </si>
  <si>
    <t xml:space="preserve">      干部教育</t>
  </si>
  <si>
    <t xml:space="preserve">    教育费附加安排的支出</t>
  </si>
  <si>
    <t xml:space="preserve">      其他教育费附加安排的支出</t>
  </si>
  <si>
    <t xml:space="preserve">    其他教育支出(款)</t>
  </si>
  <si>
    <t xml:space="preserve">      其他教育支出(项)</t>
  </si>
  <si>
    <t xml:space="preserve">  科学技术支出</t>
  </si>
  <si>
    <t xml:space="preserve">    科学技术管理事务</t>
  </si>
  <si>
    <t xml:space="preserve">      其他科学技术管理事务支出</t>
  </si>
  <si>
    <t xml:space="preserve">    技术研究与开发</t>
  </si>
  <si>
    <t xml:space="preserve">      应用技术研究与开发</t>
  </si>
  <si>
    <t xml:space="preserve">      科技成果转化与扩散</t>
  </si>
  <si>
    <t xml:space="preserve">      其他技术研究与开发支出</t>
  </si>
  <si>
    <t xml:space="preserve">    科学技术普及</t>
  </si>
  <si>
    <t xml:space="preserve">      机构运行</t>
  </si>
  <si>
    <t xml:space="preserve">      科普活动</t>
  </si>
  <si>
    <t xml:space="preserve">      青少年科技活动</t>
  </si>
  <si>
    <t xml:space="preserve">      其他科学技术普及支出</t>
  </si>
  <si>
    <t xml:space="preserve">    其他科学技术支出</t>
  </si>
  <si>
    <t xml:space="preserve">      其他科学技术支出</t>
  </si>
  <si>
    <t xml:space="preserve">  文化体育与传媒支出</t>
  </si>
  <si>
    <t xml:space="preserve">    文化</t>
  </si>
  <si>
    <t xml:space="preserve">      图书馆</t>
  </si>
  <si>
    <t xml:space="preserve">      文化活动</t>
  </si>
  <si>
    <t xml:space="preserve">      群众文化</t>
  </si>
  <si>
    <t xml:space="preserve">      文化创作与保护</t>
  </si>
  <si>
    <t xml:space="preserve">      文化市场管理</t>
  </si>
  <si>
    <t xml:space="preserve">      其他文化支出</t>
  </si>
  <si>
    <t xml:space="preserve">    文物</t>
  </si>
  <si>
    <t xml:space="preserve">      文物保护</t>
  </si>
  <si>
    <t xml:space="preserve">    体育</t>
  </si>
  <si>
    <t xml:space="preserve">      群众体育</t>
  </si>
  <si>
    <t xml:space="preserve">      其他体育支出</t>
  </si>
  <si>
    <t xml:space="preserve">    新闻出版广播影视</t>
  </si>
  <si>
    <t xml:space="preserve">      广播</t>
  </si>
  <si>
    <t xml:space="preserve">      其他新闻出版广播影视支出</t>
  </si>
  <si>
    <t xml:space="preserve">    其他文化体育与传媒支出(款)</t>
  </si>
  <si>
    <t xml:space="preserve">      文化产业发展专项支出</t>
  </si>
  <si>
    <t xml:space="preserve">      其他文化体育与传媒支出(项)</t>
  </si>
  <si>
    <t xml:space="preserve">  社会保障和就业支出</t>
  </si>
  <si>
    <t xml:space="preserve">    人力资源和社会保障管理事务</t>
  </si>
  <si>
    <t xml:space="preserve">      综合业务管理</t>
  </si>
  <si>
    <t xml:space="preserve">      劳动保障监察</t>
  </si>
  <si>
    <t xml:space="preserve">      社会保险经办机构</t>
  </si>
  <si>
    <t xml:space="preserve">      劳动关系和维权</t>
  </si>
  <si>
    <t xml:space="preserve">      劳动人事争议调节仲裁</t>
  </si>
  <si>
    <t xml:space="preserve">      其他人力资源和社会保障管理事务支出</t>
  </si>
  <si>
    <t xml:space="preserve">    民政管理事务</t>
  </si>
  <si>
    <t xml:space="preserve">      拥军优属</t>
  </si>
  <si>
    <t xml:space="preserve">      老龄事务</t>
  </si>
  <si>
    <t xml:space="preserve">      基层政权和社区建设</t>
  </si>
  <si>
    <t xml:space="preserve">      其他民政管理事务支出</t>
  </si>
  <si>
    <t xml:space="preserve">    行政事业单位离退休</t>
  </si>
  <si>
    <t xml:space="preserve">      归口管理的行政单位离退休</t>
  </si>
  <si>
    <t xml:space="preserve">      未归口管理的行政单位离退休</t>
  </si>
  <si>
    <t xml:space="preserve">      机关事业单位基本养老保险缴费支出</t>
  </si>
  <si>
    <t xml:space="preserve">      机关事业单位职业年金缴费支出</t>
  </si>
  <si>
    <t xml:space="preserve">      其他行政事业单位离退休支出</t>
  </si>
  <si>
    <t xml:space="preserve">    就业补助</t>
  </si>
  <si>
    <t xml:space="preserve">      就业创业服务补贴</t>
  </si>
  <si>
    <t xml:space="preserve">      职业培训补贴</t>
  </si>
  <si>
    <t xml:space="preserve">      社会保险补贴</t>
  </si>
  <si>
    <t xml:space="preserve">      公益性岗位补贴</t>
  </si>
  <si>
    <t xml:space="preserve">      就业见习补贴</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</si>
  <si>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</si>
  <si>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</si>
  <si>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</si>
  <si>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</si>
  <si>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</si>
  <si>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</si>
  <si>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</si>
  <si>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</si>
  <si>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</si>
  <si>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</si>
  <si>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</si>
  <si>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退伍士兵安置</t>
  </si>
  <si>
    <t xml:space="preserve">      军队移交政府的离退休人员安置</t>
  </si>
  <si>
    <t xml:space="preserve">      军队移交政府离退休干部管理机构</t>
  </si>
  <si>
    <t xml:space="preserve">      退役士兵管理教育</t>
  </si>
  <si>
    <t xml:space="preserve">    社会福利</t>
  </si>
  <si>
    <t xml:space="preserve">      儿童福利</t>
  </si>
  <si>
    <t xml:space="preserve">      老年福利</t>
  </si>
  <si>
    <t xml:space="preserve">      殡葬</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</si>
  <si>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</si>
  <si>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</si>
  <si>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</si>
  <si>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</si>
  <si>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</si>
  <si>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</si>
  <si>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</si>
  <si>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</si>
  <si>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</si>
  <si>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</si>
  <si>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</si>
  <si>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</si>
  <si>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</si>
  <si>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</si>
  <si>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</si>
  <si>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</si>
  <si>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</si>
  <si>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</si>
  <si>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特困人员救助供养</t>
  </si>
  <si>
    <t xml:space="preserve">      农村特困人员救助供养支出</t>
  </si>
  <si>
    <t xml:space="preserve">    其他生活救助</t>
  </si>
  <si>
    <t xml:space="preserve">      其他农村生活救助</t>
  </si>
  <si>
    <t xml:space="preserve">    财政对基本养老保险基金的补助</t>
  </si>
  <si>
    <t xml:space="preserve">      财政对城乡居民基本养老保险基金的补助</t>
  </si>
  <si>
    <t xml:space="preserve">      财政对其他基本养老保险基金的补助</t>
  </si>
  <si>
    <t xml:space="preserve">    其他社会保障和就业支出(款)</t>
  </si>
  <si>
    <t xml:space="preserve">      其他社会保障和就业支出(项)</t>
  </si>
  <si>
    <t xml:space="preserve">  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</si>
  <si>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</si>
  <si>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</si>
  <si>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</si>
  <si>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</si>
  <si>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基层医疗卫生机构</t>
  </si>
  <si>
    <t xml:space="preserve">      城市社区卫生机构</t>
  </si>
  <si>
    <t xml:space="preserve">      乡镇卫生院</t>
  </si>
  <si>
    <t xml:space="preserve">      其他基层医疗卫生机构支出</t>
  </si>
  <si>
    <t xml:space="preserve">    公共卫生</t>
  </si>
  <si>
    <t xml:space="preserve">      卫生监督机构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</si>
  <si>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</si>
  <si>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</si>
  <si>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</si>
  <si>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</si>
  <si>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</si>
  <si>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</si>
  <si>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计划生育事务</t>
  </si>
  <si>
    <t xml:space="preserve">      计划生育服务</t>
  </si>
  <si>
    <t xml:space="preserve">      其他计划生育事务支出</t>
  </si>
  <si>
    <t xml:space="preserve">    食品和药品监督管理事务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</si>
  <si>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</si>
  <si>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</si>
  <si>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</si>
  <si>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</si>
  <si>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</si>
  <si>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财政对基本医疗保险基金的补助</t>
  </si>
  <si>
    <t xml:space="preserve">      财政对城镇职工基本医疗保险基金的补助</t>
  </si>
  <si>
    <t xml:space="preserve">      财政对城乡居民基本医疗保险基金的补助</t>
  </si>
  <si>
    <t xml:space="preserve">    医疗救助</t>
  </si>
  <si>
    <t xml:space="preserve">      城乡医疗救助</t>
  </si>
  <si>
    <t xml:space="preserve">    优抚对象医疗</t>
  </si>
  <si>
    <t xml:space="preserve">      优抚对象医疗补助</t>
  </si>
  <si>
    <t xml:space="preserve">    其他医疗卫生与计划生育支出</t>
  </si>
  <si>
    <t xml:space="preserve">      其他医疗卫生与计划生育支出</t>
  </si>
  <si>
    <t xml:space="preserve">  节能环保支出</t>
  </si>
  <si>
    <t xml:space="preserve">    环境监测与监察</t>
  </si>
  <si>
    <t xml:space="preserve">      其他环境监测与监察支出</t>
  </si>
  <si>
    <t xml:space="preserve">    污染防治</t>
  </si>
  <si>
    <t>2110302</t>
  </si>
  <si>
    <t xml:space="preserve">      水体</t>
  </si>
  <si>
    <t xml:space="preserve">      其他污染防治支出</t>
  </si>
  <si>
    <t xml:space="preserve">    自然生态保护</t>
  </si>
  <si>
    <t xml:space="preserve">      生态保护</t>
  </si>
  <si>
    <t xml:space="preserve">      农村环境保护</t>
  </si>
  <si>
    <t xml:space="preserve">    其他自然生态保护支出</t>
  </si>
  <si>
    <t xml:space="preserve">    天然林保护</t>
  </si>
  <si>
    <t xml:space="preserve">      其他天然林保护支出</t>
  </si>
  <si>
    <t xml:space="preserve">    污染减排</t>
  </si>
  <si>
    <t xml:space="preserve">       减排专项支出</t>
  </si>
  <si>
    <t xml:space="preserve">       其他污染减排支出</t>
  </si>
  <si>
    <t xml:space="preserve">    可再生能源(款)</t>
  </si>
  <si>
    <t xml:space="preserve">       可再生能源(项)</t>
  </si>
  <si>
    <t xml:space="preserve">    其他节能环保支出(款)</t>
  </si>
  <si>
    <t xml:space="preserve">      其他节能环保支出(项)</t>
  </si>
  <si>
    <t xml:space="preserve">  城乡社区支出</t>
  </si>
  <si>
    <t xml:space="preserve">    城乡社区管理事务</t>
  </si>
  <si>
    <t xml:space="preserve">      城管执法</t>
  </si>
  <si>
    <t xml:space="preserve">      住宅建设与房地产市场监管</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</si>
  <si>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</si>
  <si>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</si>
  <si>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</si>
  <si>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</si>
  <si>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</si>
  <si>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</si>
  <si>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</si>
  <si>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</si>
  <si>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</si>
  <si>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</si>
  <si>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</si>
  <si>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</si>
  <si>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农林水支出</t>
  </si>
  <si>
    <t xml:space="preserve">    农业</t>
  </si>
  <si>
    <t xml:space="preserve">      科技转化与推广服务</t>
  </si>
  <si>
    <t xml:space="preserve">      病虫害控制</t>
  </si>
  <si>
    <t xml:space="preserve">      农产品质量安全</t>
  </si>
  <si>
    <t xml:space="preserve">      统计监测与信息服务</t>
  </si>
  <si>
    <t xml:space="preserve">      农业行业业务管理</t>
  </si>
  <si>
    <t xml:space="preserve">      防灾救灾</t>
  </si>
  <si>
    <t xml:space="preserve">      稳定农民收入补贴</t>
  </si>
  <si>
    <t xml:space="preserve">      农业生产支持补贴</t>
  </si>
  <si>
    <t xml:space="preserve">      农产品加工与促销</t>
  </si>
  <si>
    <t xml:space="preserve">      农村公益事业</t>
  </si>
  <si>
    <t xml:space="preserve">      农业资源保护修复与利用</t>
  </si>
  <si>
    <t xml:space="preserve">      成品油价格改革对渔业的补贴</t>
  </si>
  <si>
    <t xml:space="preserve">      对高校毕业生到基层任职补助</t>
  </si>
  <si>
    <t xml:space="preserve">      其他农业支出</t>
  </si>
  <si>
    <t xml:space="preserve">    林业</t>
  </si>
  <si>
    <t xml:space="preserve">    一般行政管理事务</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</si>
  <si>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</si>
  <si>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</si>
  <si>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</si>
  <si>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</si>
  <si>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</si>
  <si>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</si>
  <si>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</si>
  <si>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</si>
  <si>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林业执法与监督</t>
  </si>
  <si>
    <t xml:space="preserve">    林业产业化</t>
  </si>
  <si>
    <t xml:space="preserve">    林业贷款贴息</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</si>
  <si>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</si>
  <si>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</si>
  <si>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</si>
  <si>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</si>
  <si>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</si>
  <si>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</si>
  <si>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水利前期工作</t>
  </si>
  <si>
    <t xml:space="preserve">      水文测报</t>
  </si>
  <si>
    <t xml:space="preserve">      防汛</t>
  </si>
  <si>
    <t xml:space="preserve">      水利技术推广</t>
  </si>
  <si>
    <t xml:space="preserve">      水利建设移民支出</t>
  </si>
  <si>
    <t xml:space="preserve">      其他水利支出</t>
  </si>
  <si>
    <t xml:space="preserve">    扶贫</t>
  </si>
  <si>
    <t xml:space="preserve">      农村基础设施建设</t>
  </si>
  <si>
    <t xml:space="preserve">      社会发展</t>
  </si>
  <si>
    <t xml:space="preserve">      其他扶贫支出</t>
  </si>
  <si>
    <t xml:space="preserve">    农业综合开发</t>
  </si>
  <si>
    <t xml:space="preserve">      土地治理</t>
  </si>
  <si>
    <t xml:space="preserve">      产业化经营</t>
  </si>
  <si>
    <t xml:space="preserve">      其他农业综合开发支出</t>
  </si>
  <si>
    <t xml:space="preserve">    农村综合改革</t>
  </si>
  <si>
    <t xml:space="preserve">      对村级一事一议补助</t>
  </si>
  <si>
    <t xml:space="preserve">      对村民委员会和村党支部的补助</t>
  </si>
  <si>
    <t xml:space="preserve">      其他农村综合改革支出</t>
  </si>
  <si>
    <t xml:space="preserve">    其他农林水事务支出(款)</t>
  </si>
  <si>
    <t xml:space="preserve">      其他农林水事务支出(项)</t>
  </si>
  <si>
    <t xml:space="preserve">  交通运输支出</t>
  </si>
  <si>
    <t xml:space="preserve">    公路水路运输</t>
  </si>
  <si>
    <t xml:space="preserve">      公路建设</t>
  </si>
  <si>
    <t xml:space="preserve">      其他公路水路运输支出</t>
  </si>
  <si>
    <t xml:space="preserve">    铁路运输</t>
  </si>
  <si>
    <t xml:space="preserve">      其他铁路运输支出</t>
  </si>
  <si>
    <t xml:space="preserve">    车辆购置税支出</t>
  </si>
  <si>
    <t xml:space="preserve">      车辆购置税其他支出</t>
  </si>
  <si>
    <t xml:space="preserve">  其他交通运输支出(款)</t>
  </si>
  <si>
    <t xml:space="preserve">    其他交通运输支出(项)</t>
  </si>
  <si>
    <t xml:space="preserve">  资源勘探信息等支出</t>
  </si>
  <si>
    <t xml:space="preserve">    工业和信息产业监管</t>
  </si>
  <si>
    <t xml:space="preserve">      工业和信息产业支持</t>
  </si>
  <si>
    <t xml:space="preserve">    安全生产监管</t>
  </si>
  <si>
    <t xml:space="preserve">      安全监管监察专项</t>
  </si>
  <si>
    <t xml:space="preserve">      其他安全生产监管支出</t>
  </si>
  <si>
    <t xml:space="preserve">    支持中小企业发展和管理支出</t>
  </si>
  <si>
    <t xml:space="preserve">      中小企业发展专项</t>
  </si>
  <si>
    <t xml:space="preserve">      其他支持中小企业发展和管理支出</t>
  </si>
  <si>
    <t xml:space="preserve">    其他资源勘探信息等支出(款)</t>
  </si>
  <si>
    <t xml:space="preserve">      其他资源勘探信息等支出(项)</t>
  </si>
  <si>
    <t xml:space="preserve">  商业服务业等支出</t>
  </si>
  <si>
    <t xml:space="preserve">    商业流通事务</t>
  </si>
  <si>
    <t xml:space="preserve">      其他商业流通事务支出</t>
  </si>
  <si>
    <t xml:space="preserve">    旅游业管理与服务支出</t>
  </si>
  <si>
    <t xml:space="preserve">      旅游行业业务管理</t>
  </si>
  <si>
    <t xml:space="preserve">      其他旅游业管理与服务支出</t>
  </si>
  <si>
    <t xml:space="preserve">    涉外发展服务支出</t>
  </si>
  <si>
    <t xml:space="preserve">      其他涉外发展服务支出</t>
  </si>
  <si>
    <t xml:space="preserve">    其他商业服务业等支出(款)</t>
  </si>
  <si>
    <t xml:space="preserve">      其他商业服务业等支出(项)</t>
  </si>
  <si>
    <t>金融支出</t>
  </si>
  <si>
    <t xml:space="preserve">  金融部门监管支出</t>
  </si>
  <si>
    <t xml:space="preserve">    金融部门其他监管支出</t>
  </si>
  <si>
    <t xml:space="preserve">  国土海洋气象等支出</t>
  </si>
  <si>
    <t xml:space="preserve">    国土资源事务</t>
  </si>
  <si>
    <t xml:space="preserve">      地质灾害防治</t>
  </si>
  <si>
    <t xml:space="preserve">      其他国土资源事务支出</t>
  </si>
  <si>
    <t xml:space="preserve">  住房保障支出</t>
  </si>
  <si>
    <t xml:space="preserve">    保障性安居工程支出</t>
  </si>
  <si>
    <t xml:space="preserve">      农村危房改造</t>
  </si>
  <si>
    <t xml:space="preserve">      其他保障性安居工程支出</t>
  </si>
  <si>
    <t xml:space="preserve">    住房改革支出</t>
  </si>
  <si>
    <t xml:space="preserve">      住房公积金</t>
  </si>
  <si>
    <t xml:space="preserve">      购房补贴</t>
  </si>
  <si>
    <t xml:space="preserve">    城乡社区住宅</t>
  </si>
  <si>
    <t xml:space="preserve">      其他城乡社区住宅支出</t>
  </si>
  <si>
    <t xml:space="preserve">  粮油物资储备支出</t>
  </si>
  <si>
    <t xml:space="preserve">    粮油事务</t>
  </si>
  <si>
    <t xml:space="preserve">      粮食财务挂账利息补贴</t>
  </si>
  <si>
    <t xml:space="preserve">    粮油储备</t>
  </si>
  <si>
    <t xml:space="preserve">      储备粮油差价补贴</t>
  </si>
  <si>
    <t xml:space="preserve">      储备粮（油）库建设</t>
  </si>
  <si>
    <t xml:space="preserve">  其他支出(类)</t>
  </si>
  <si>
    <t xml:space="preserve">    其他支出(款)</t>
  </si>
  <si>
    <t xml:space="preserve">      其他支出(项)</t>
  </si>
  <si>
    <t xml:space="preserve">  债务付息支出</t>
  </si>
  <si>
    <t xml:space="preserve">    地方政府一般债务付息支出</t>
  </si>
  <si>
    <t xml:space="preserve">      地方政府一般债券付息支出</t>
  </si>
  <si>
    <t xml:space="preserve">  债务发行费用支出</t>
  </si>
  <si>
    <t xml:space="preserve">    地方政府一般债务发行费用支出</t>
  </si>
  <si>
    <t>注：1.一般公共服务支出增长23.9%，主要是政策性增资及正常增人增资等增长
2.节能环保支出增长41.0%，主要是上级转移支付增加。
3.城乡社区支出增长40.1%，主要是新增债券支出增加。
4.资源勘探信息等支出下降63.8%，主要是上年兑现企业扶持资金。
5.国土资源气象等支出下降26.3%，主要是大搬快治项目支出减少。
6.商业服务业等支出增长40.1%，主要是全域旅游创建等支出增加。
7.粮油物资储备支出下降66.9%，主要是粮食收储公司经营收入冲销财政支出。
8.债务付息支出增长39.8%，原因是新增债券增加。
9.债券发行费用支出增长24.2%，原因是新增债券增加。
10.其他支出下降61.4%，主要是上年有水利公司注册和贷款利息支出。</t>
  </si>
  <si>
    <r>
      <t>莲都区</t>
    </r>
    <r>
      <rPr>
        <b/>
        <sz val="18"/>
        <rFont val="Times New Roman"/>
        <family val="1"/>
      </rPr>
      <t>2018</t>
    </r>
    <r>
      <rPr>
        <b/>
        <sz val="18"/>
        <rFont val="宋体"/>
        <family val="0"/>
      </rPr>
      <t>年政府性基金预算收入决算情况表（表三）</t>
    </r>
  </si>
  <si>
    <t xml:space="preserve"> 项     目</t>
  </si>
  <si>
    <t>2018年调整后预算数</t>
  </si>
  <si>
    <t>完成调整预算的</t>
  </si>
  <si>
    <t>比上年决算数增长 +、-</t>
  </si>
  <si>
    <t>一、政府性基金收入合计</t>
  </si>
  <si>
    <t xml:space="preserve"> （一） 新型墙体材料专项基金收入</t>
  </si>
  <si>
    <t xml:space="preserve"> （二）国有土地收益基金收入</t>
  </si>
  <si>
    <t xml:space="preserve"> （三）农业土地开发资金收入</t>
  </si>
  <si>
    <t xml:space="preserve"> （四）国有土地使用权出让收入</t>
  </si>
  <si>
    <t xml:space="preserve"> 其中:1.土地出让价款收入</t>
  </si>
  <si>
    <t xml:space="preserve">      2.划拨土地出让收入</t>
  </si>
  <si>
    <r>
      <rPr>
        <sz val="10"/>
        <rFont val="宋体"/>
        <family val="0"/>
      </rPr>
      <t xml:space="preserve"> </t>
    </r>
    <r>
      <rPr>
        <sz val="10"/>
        <rFont val="宋体"/>
        <family val="0"/>
      </rPr>
      <t xml:space="preserve">     </t>
    </r>
    <r>
      <rPr>
        <sz val="10"/>
        <rFont val="宋体"/>
        <family val="0"/>
      </rPr>
      <t>3.</t>
    </r>
    <r>
      <rPr>
        <sz val="10"/>
        <rFont val="宋体"/>
        <family val="0"/>
      </rPr>
      <t>缴纳新增建设用地土地有偿使用费</t>
    </r>
  </si>
  <si>
    <t xml:space="preserve"> （六）其他政府性基金收入</t>
  </si>
  <si>
    <t>二、转移性收入</t>
  </si>
  <si>
    <t>其中:1.上级补助收入</t>
  </si>
  <si>
    <t xml:space="preserve">     2.上年结余收入</t>
  </si>
  <si>
    <r>
      <t xml:space="preserve">     </t>
    </r>
    <r>
      <rPr>
        <sz val="10"/>
        <rFont val="宋体"/>
        <family val="0"/>
      </rPr>
      <t>3</t>
    </r>
    <r>
      <rPr>
        <sz val="10"/>
        <rFont val="宋体"/>
        <family val="0"/>
      </rPr>
      <t>.</t>
    </r>
    <r>
      <rPr>
        <sz val="10"/>
        <rFont val="宋体"/>
        <family val="0"/>
      </rPr>
      <t>地方政府专项债务转贷收入</t>
    </r>
  </si>
  <si>
    <t xml:space="preserve">     4.调入资金</t>
  </si>
  <si>
    <t>收入合计</t>
  </si>
  <si>
    <t>注：1.政府性基金收入合计增长53.8%，主要是土地出让收入增长较高。
2.国有土地收益基金收入增长381.7%，主要是土地出让金收入增长较好，计提相应增加。
3.农业土地开发资金收入增长847.4%，主要是土地出让金收入增长较好，计提相应增加。
4.国有土地出让价款收入增长300.2%，主要是土地出让收入增长较高。
5.国有划拨土地出让收入增长251.9%，主要是划拨土地出让增加。
6.其他政府性基金收入下降70.2%，主要是折地平衡指标收入减少。
7.上级补助收入下降32.1%，主要是上级转移性收入减少。
8.调入资金下降78.5%，主要是专户资金调入减少。</t>
  </si>
  <si>
    <t>莲都区2018年政府性基金预算支出决算情况表（表四）</t>
  </si>
  <si>
    <t>项    目</t>
  </si>
  <si>
    <t xml:space="preserve">2017年决算数                                                                                                </t>
  </si>
  <si>
    <t>一、政府性基金支出合计</t>
  </si>
  <si>
    <t>（一）文化体育与传媒支出</t>
  </si>
  <si>
    <r>
      <rPr>
        <sz val="10"/>
        <rFont val="Times New Roman"/>
        <family val="1"/>
      </rPr>
      <t xml:space="preserve">           </t>
    </r>
    <r>
      <rPr>
        <sz val="10"/>
        <rFont val="宋体"/>
        <family val="0"/>
      </rPr>
      <t>国家电影事业发展专项资金及对应专项债务收入安排的支出</t>
    </r>
  </si>
  <si>
    <r>
      <rPr>
        <sz val="10"/>
        <rFont val="宋体"/>
        <family val="0"/>
      </rPr>
      <t xml:space="preserve"> </t>
    </r>
    <r>
      <rPr>
        <sz val="10"/>
        <rFont val="Times New Roman"/>
        <family val="1"/>
      </rPr>
      <t xml:space="preserve">     其中：资助城市影院</t>
    </r>
  </si>
  <si>
    <t>（二）社会保障和就业支出</t>
  </si>
  <si>
    <r>
      <t xml:space="preserve">         </t>
    </r>
    <r>
      <rPr>
        <sz val="10"/>
        <rFont val="宋体"/>
        <family val="0"/>
      </rPr>
      <t>大中型水库移民后期扶持基金支出</t>
    </r>
  </si>
  <si>
    <r>
      <rPr>
        <sz val="10"/>
        <rFont val="Times New Roman"/>
        <family val="1"/>
      </rPr>
      <t xml:space="preserve">            其中： </t>
    </r>
    <r>
      <rPr>
        <sz val="10"/>
        <rFont val="宋体"/>
        <family val="0"/>
      </rPr>
      <t>基础设施建设和经济发展</t>
    </r>
  </si>
  <si>
    <t xml:space="preserve">                        其他大中型水库移民后期扶持基金支出</t>
  </si>
  <si>
    <r>
      <rPr>
        <sz val="10"/>
        <rFont val="Times New Roman"/>
        <family val="1"/>
      </rPr>
      <t xml:space="preserve">         </t>
    </r>
    <r>
      <rPr>
        <sz val="10"/>
        <rFont val="宋体"/>
        <family val="0"/>
      </rPr>
      <t>小型水库移民扶助基金支出</t>
    </r>
  </si>
  <si>
    <r>
      <rPr>
        <sz val="10"/>
        <rFont val="Times New Roman"/>
        <family val="1"/>
      </rPr>
      <t xml:space="preserve">            其中：</t>
    </r>
    <r>
      <rPr>
        <sz val="10"/>
        <rFont val="宋体"/>
        <family val="0"/>
      </rPr>
      <t>基础设施建设和经济发展</t>
    </r>
  </si>
  <si>
    <t xml:space="preserve">           其他小型水库移民扶助基金支出</t>
  </si>
  <si>
    <t>（三）城乡社区支出</t>
  </si>
  <si>
    <t xml:space="preserve">    国有土地使用权出让收入及对应专项债务收入安排的支出</t>
  </si>
  <si>
    <t xml:space="preserve">      其中：征地和拆迁补偿支出</t>
  </si>
  <si>
    <r>
      <rPr>
        <sz val="10"/>
        <rFont val="宋体"/>
        <family val="0"/>
      </rPr>
      <t xml:space="preserve">           </t>
    </r>
    <r>
      <rPr>
        <sz val="10"/>
        <rFont val="宋体"/>
        <family val="0"/>
      </rPr>
      <t>土地开发支出</t>
    </r>
  </si>
  <si>
    <r>
      <rPr>
        <sz val="10"/>
        <rFont val="Times New Roman"/>
        <family val="1"/>
      </rPr>
      <t xml:space="preserve">                         </t>
    </r>
    <r>
      <rPr>
        <sz val="10"/>
        <rFont val="宋体"/>
        <family val="0"/>
      </rPr>
      <t>农村基础设施建设支出</t>
    </r>
  </si>
  <si>
    <r>
      <t xml:space="preserve">                         </t>
    </r>
    <r>
      <rPr>
        <sz val="10"/>
        <rFont val="宋体"/>
        <family val="0"/>
      </rPr>
      <t>补助被征地农民支出</t>
    </r>
  </si>
  <si>
    <r>
      <rPr>
        <sz val="10"/>
        <rFont val="Times New Roman"/>
        <family val="1"/>
      </rPr>
      <t xml:space="preserve">                         </t>
    </r>
    <r>
      <rPr>
        <sz val="10"/>
        <rFont val="宋体"/>
        <family val="0"/>
      </rPr>
      <t>土地出让业务支出</t>
    </r>
  </si>
  <si>
    <r>
      <rPr>
        <sz val="10"/>
        <rFont val="宋体"/>
        <family val="0"/>
      </rPr>
      <t xml:space="preserve"> </t>
    </r>
    <r>
      <rPr>
        <sz val="10"/>
        <rFont val="Times New Roman"/>
        <family val="1"/>
      </rPr>
      <t xml:space="preserve"> </t>
    </r>
    <r>
      <rPr>
        <sz val="10"/>
        <rFont val="宋体"/>
        <family val="0"/>
      </rPr>
      <t xml:space="preserve">         </t>
    </r>
    <r>
      <rPr>
        <sz val="10"/>
        <rFont val="宋体"/>
        <family val="0"/>
      </rPr>
      <t>其他国有土地使用权出让收入安排的支出</t>
    </r>
  </si>
  <si>
    <r>
      <rPr>
        <sz val="10"/>
        <rFont val="Times New Roman"/>
        <family val="1"/>
      </rPr>
      <t xml:space="preserve">          </t>
    </r>
    <r>
      <rPr>
        <sz val="10"/>
        <rFont val="宋体"/>
        <family val="0"/>
      </rPr>
      <t>国有土地收益基金及对应专项债务收入安排的支出</t>
    </r>
  </si>
  <si>
    <r>
      <rPr>
        <sz val="10"/>
        <rFont val="Times New Roman"/>
        <family val="1"/>
      </rPr>
      <t xml:space="preserve">          </t>
    </r>
    <r>
      <rPr>
        <sz val="10"/>
        <rFont val="宋体"/>
        <family val="0"/>
      </rPr>
      <t>农业土地开发资金及对应专项债务收入按排的支出</t>
    </r>
  </si>
  <si>
    <t xml:space="preserve">  （四）农林水支出</t>
  </si>
  <si>
    <r>
      <t xml:space="preserve">       </t>
    </r>
    <r>
      <rPr>
        <sz val="10"/>
        <rFont val="宋体"/>
        <family val="0"/>
      </rPr>
      <t>大中型水库库区基金及对应专项债务收入按排支出</t>
    </r>
  </si>
  <si>
    <t xml:space="preserve">       其中：基础设施建设和经济发展</t>
  </si>
  <si>
    <r>
      <rPr>
        <sz val="10"/>
        <rFont val="Times New Roman"/>
        <family val="1"/>
      </rPr>
      <t xml:space="preserve">                    </t>
    </r>
    <r>
      <rPr>
        <sz val="10"/>
        <rFont val="宋体"/>
        <family val="0"/>
      </rPr>
      <t>解决移民遗留问题</t>
    </r>
  </si>
  <si>
    <t xml:space="preserve">                    库区防护工程维护</t>
  </si>
  <si>
    <r>
      <rPr>
        <sz val="10"/>
        <rFont val="Times New Roman"/>
        <family val="1"/>
      </rPr>
      <t xml:space="preserve">                    </t>
    </r>
    <r>
      <rPr>
        <sz val="10"/>
        <rFont val="宋体"/>
        <family val="0"/>
      </rPr>
      <t>其他大中型水库库区基金支出</t>
    </r>
  </si>
  <si>
    <t>（五）资源勘探信息等支出</t>
  </si>
  <si>
    <r>
      <rPr>
        <sz val="10"/>
        <rFont val="Times New Roman"/>
        <family val="1"/>
      </rPr>
      <t xml:space="preserve">          </t>
    </r>
    <r>
      <rPr>
        <sz val="10"/>
        <rFont val="宋体"/>
        <family val="0"/>
      </rPr>
      <t>新型墙体材料专项基金支出</t>
    </r>
  </si>
  <si>
    <t xml:space="preserve">            其中：宣传和培训</t>
  </si>
  <si>
    <t xml:space="preserve">                       其他新型墙体材料专项基金支出</t>
  </si>
  <si>
    <t>（六）商业服务业等支出</t>
  </si>
  <si>
    <r>
      <t xml:space="preserve">           </t>
    </r>
    <r>
      <rPr>
        <sz val="10"/>
        <rFont val="宋体"/>
        <family val="0"/>
      </rPr>
      <t>旅游发展基金支出</t>
    </r>
  </si>
  <si>
    <r>
      <t xml:space="preserve">                </t>
    </r>
    <r>
      <rPr>
        <sz val="10"/>
        <rFont val="宋体"/>
        <family val="0"/>
      </rPr>
      <t>其中：地方旅游开发项目补助</t>
    </r>
  </si>
  <si>
    <t>（七）其他支出</t>
  </si>
  <si>
    <r>
      <t xml:space="preserve">            </t>
    </r>
    <r>
      <rPr>
        <sz val="10"/>
        <rFont val="宋体"/>
        <family val="0"/>
      </rPr>
      <t>其他政府性基金支出</t>
    </r>
  </si>
  <si>
    <r>
      <rPr>
        <sz val="10"/>
        <rFont val="Times New Roman"/>
        <family val="1"/>
      </rPr>
      <t xml:space="preserve">            </t>
    </r>
    <r>
      <rPr>
        <sz val="10"/>
        <rFont val="宋体"/>
        <family val="0"/>
      </rPr>
      <t>彩票公益金及对应专项债务收入安排的支出</t>
    </r>
  </si>
  <si>
    <r>
      <t xml:space="preserve">          </t>
    </r>
    <r>
      <rPr>
        <sz val="10"/>
        <rFont val="宋体"/>
        <family val="0"/>
      </rPr>
      <t>其中：</t>
    </r>
    <r>
      <rPr>
        <sz val="10"/>
        <rFont val="Times New Roman"/>
        <family val="1"/>
      </rPr>
      <t xml:space="preserve">  </t>
    </r>
    <r>
      <rPr>
        <sz val="10"/>
        <rFont val="宋体"/>
        <family val="0"/>
      </rPr>
      <t>用于社会福利的彩票公益金支出</t>
    </r>
  </si>
  <si>
    <r>
      <rPr>
        <sz val="10"/>
        <rFont val="Times New Roman"/>
        <family val="1"/>
      </rPr>
      <t xml:space="preserve">                        </t>
    </r>
    <r>
      <rPr>
        <sz val="10"/>
        <rFont val="宋体"/>
        <family val="0"/>
      </rPr>
      <t>用于体育事业的彩票公益金支出</t>
    </r>
  </si>
  <si>
    <r>
      <rPr>
        <sz val="10"/>
        <rFont val="Times New Roman"/>
        <family val="1"/>
      </rPr>
      <t xml:space="preserve">                        </t>
    </r>
    <r>
      <rPr>
        <sz val="10"/>
        <rFont val="宋体"/>
        <family val="0"/>
      </rPr>
      <t>用于教育事业的彩票公益金支出</t>
    </r>
  </si>
  <si>
    <r>
      <rPr>
        <sz val="10"/>
        <rFont val="Times New Roman"/>
        <family val="1"/>
      </rPr>
      <t xml:space="preserve">                        </t>
    </r>
    <r>
      <rPr>
        <sz val="10"/>
        <rFont val="宋体"/>
        <family val="0"/>
      </rPr>
      <t>用于残疾人事业的彩票公益金支出</t>
    </r>
    <r>
      <rPr>
        <sz val="10"/>
        <rFont val="Times New Roman"/>
        <family val="1"/>
      </rPr>
      <t xml:space="preserve">       </t>
    </r>
  </si>
  <si>
    <r>
      <rPr>
        <sz val="10"/>
        <rFont val="Times New Roman"/>
        <family val="1"/>
      </rPr>
      <t xml:space="preserve">                        </t>
    </r>
    <r>
      <rPr>
        <sz val="10"/>
        <rFont val="宋体"/>
        <family val="0"/>
      </rPr>
      <t>用于其他社会公益事业的彩票公益金支出</t>
    </r>
    <r>
      <rPr>
        <sz val="10"/>
        <rFont val="Times New Roman"/>
        <family val="1"/>
      </rPr>
      <t xml:space="preserve">       </t>
    </r>
  </si>
  <si>
    <r>
      <t xml:space="preserve"> </t>
    </r>
    <r>
      <rPr>
        <b/>
        <sz val="10"/>
        <rFont val="宋体"/>
        <family val="0"/>
      </rPr>
      <t>（八）债务付息支出</t>
    </r>
  </si>
  <si>
    <r>
      <t xml:space="preserve"> </t>
    </r>
    <r>
      <rPr>
        <b/>
        <sz val="10"/>
        <rFont val="宋体"/>
        <family val="0"/>
      </rPr>
      <t>（九）债务发行费用支出</t>
    </r>
  </si>
  <si>
    <t>二、转移性支出</t>
  </si>
  <si>
    <t xml:space="preserve">     其中：调出资金</t>
  </si>
  <si>
    <r>
      <t xml:space="preserve">                         </t>
    </r>
    <r>
      <rPr>
        <sz val="10"/>
        <rFont val="宋体"/>
        <family val="0"/>
      </rPr>
      <t>年终结余</t>
    </r>
  </si>
  <si>
    <t>支出合计</t>
  </si>
  <si>
    <t>注：1,征地和拆迁补偿支出增长464.3%、补助被征地农民支出增长974.6%，主要是土地出让收入较上年大幅增长和上年为半年数今年为全年数，相应支出大幅增加。 
2.其他政府性基金支出下降65.6%，主要是上年有折地平衡指标收入支出，本年没有。
3.调出资金下降26.1%，主要是调出资金较上年减少。
4.年终结余下降28.8%，主要是年终结余较上年减少。
5.其他项目增长或下降较多的均与上级专项转移收入多少相关。</t>
  </si>
  <si>
    <t>莲都区2018年国有资本经营预算收入决算情况表 （表五）</t>
  </si>
  <si>
    <r>
      <t xml:space="preserve">                      </t>
    </r>
    <r>
      <rPr>
        <sz val="15"/>
        <color indexed="8"/>
        <rFont val="仿宋_GB2312"/>
        <family val="3"/>
      </rPr>
      <t>单位：万元</t>
    </r>
  </si>
  <si>
    <t>项  目</t>
  </si>
  <si>
    <t>一、国有资本经营收入</t>
  </si>
  <si>
    <t>_</t>
  </si>
  <si>
    <t>其中：1.电力企业利润收入</t>
  </si>
  <si>
    <t xml:space="preserve">     2.贸易企业利润收入</t>
  </si>
  <si>
    <t xml:space="preserve">     3. 其他企业利润收入</t>
  </si>
  <si>
    <t>二、转移性支付收入</t>
  </si>
  <si>
    <t>国有资本经营预算收入合计</t>
  </si>
  <si>
    <t>注：2018年国有资本经营利润收入39万元，被作为一般公共预算收入上交国库，未在国有资本经营预算收支中反映。</t>
  </si>
  <si>
    <t>莲都区2018年国有资本经营预算支出决算情况表（表六）</t>
  </si>
  <si>
    <r>
      <t>2017</t>
    </r>
    <r>
      <rPr>
        <b/>
        <sz val="11"/>
        <rFont val="宋体"/>
        <family val="0"/>
      </rPr>
      <t>年决算数</t>
    </r>
  </si>
  <si>
    <r>
      <t>2018</t>
    </r>
    <r>
      <rPr>
        <b/>
        <sz val="11"/>
        <rFont val="宋体"/>
        <family val="0"/>
      </rPr>
      <t>年预算数</t>
    </r>
  </si>
  <si>
    <r>
      <t>2018</t>
    </r>
    <r>
      <rPr>
        <b/>
        <sz val="11"/>
        <rFont val="宋体"/>
        <family val="0"/>
      </rPr>
      <t>年决算数</t>
    </r>
  </si>
  <si>
    <t>一、国有资本经营预算支出</t>
  </si>
  <si>
    <t xml:space="preserve">  其中：其他国有资本经营支出</t>
  </si>
  <si>
    <t>二、调出资金</t>
  </si>
  <si>
    <t>三、结转下年支出</t>
  </si>
  <si>
    <t xml:space="preserve">注：2018年国有资本经营利润收入39万元，被作为一般公共预算收入上交国库，未在国有资本经营预算收支中反映。 </t>
  </si>
  <si>
    <t>莲都区2018年社会保险基金预算收入决算情况表（表七）</t>
  </si>
  <si>
    <t xml:space="preserve">                                                                  单位：万元</t>
  </si>
  <si>
    <r>
      <t>201</t>
    </r>
    <r>
      <rPr>
        <sz val="11"/>
        <color indexed="8"/>
        <rFont val="宋体"/>
        <family val="0"/>
      </rPr>
      <t>7</t>
    </r>
    <r>
      <rPr>
        <sz val="11"/>
        <color indexed="8"/>
        <rFont val="宋体"/>
        <family val="0"/>
      </rPr>
      <t>年
决算数</t>
    </r>
  </si>
  <si>
    <r>
      <t>201</t>
    </r>
    <r>
      <rPr>
        <sz val="11"/>
        <color indexed="8"/>
        <rFont val="宋体"/>
        <family val="0"/>
      </rPr>
      <t>8</t>
    </r>
    <r>
      <rPr>
        <sz val="11"/>
        <color indexed="8"/>
        <rFont val="宋体"/>
        <family val="0"/>
      </rPr>
      <t>年
预算数</t>
    </r>
  </si>
  <si>
    <t>2018年
决算数</t>
  </si>
  <si>
    <t>完成
预算的</t>
  </si>
  <si>
    <t>比上年决算数增长+、-</t>
  </si>
  <si>
    <t>一、城乡居民社会养老保险基金收入</t>
  </si>
  <si>
    <t>其中：个人缴费收入</t>
  </si>
  <si>
    <t xml:space="preserve">     财政补贴收入</t>
  </si>
  <si>
    <t xml:space="preserve">     利息收入</t>
  </si>
  <si>
    <t>二、城乡居民医疗保险基金收入</t>
  </si>
  <si>
    <t>三、机关事业养老保险基金收入</t>
  </si>
  <si>
    <t>注：1.城乡居民社会养老保险个人缴费收入增长66.7%，原因：一是2018年扩面参保缴费人数增加；二是今年将对困难人员的补助个人缴费收入也放在个人缴费收入2018年调标；三是人均基础养老金标准由135元调整至155元。
2.城乡居民社会养老保险财政补贴收入增长22.3%，主要是2018年扩面参保缴费人数增加。
3.城乡居民社会养老保险利息收入增长47.1%，主要是缴费收入增加。
4.城乡居民医疗保险个人缴费收入增长120.4%，主要是根据省厅要求将财政对困难人员代缴1249万元，由财政补贴收入调至个人缴费收入。
5.城乡居民医疗保险财政补贴收入增长35%，主要是财政对个人补助标准从760元/人/年提高到1070元/人/年。
6.城乡居民医疗保险利息收入增长50.4%，主要是缴费收入增加。
7.机关养老利息收入增长228.6%，主要是2018年利息中包含改革前老账户存款利息。</t>
  </si>
  <si>
    <t>莲都区2018年社会保险基金预算支出决算情况表（表八）</t>
  </si>
  <si>
    <t xml:space="preserve">                                                                 单位：万元</t>
  </si>
  <si>
    <t>项　目</t>
  </si>
  <si>
    <t>2017年
决算数</t>
  </si>
  <si>
    <t>2018年
预算数</t>
  </si>
  <si>
    <t>完  成
预算的</t>
  </si>
  <si>
    <t>社会保险基金支出</t>
  </si>
  <si>
    <t xml:space="preserve">    城乡居民社会养老保险基金支出</t>
  </si>
  <si>
    <t xml:space="preserve">    其中：城乡居民社会养老保险待遇支出</t>
  </si>
  <si>
    <t xml:space="preserve">    城乡居民医疗保险基金支出</t>
  </si>
  <si>
    <t xml:space="preserve">    其中：城乡居民医疗保险待遇支出</t>
  </si>
  <si>
    <t xml:space="preserve">    机关事业单位基本养老保险基金支出</t>
  </si>
  <si>
    <t xml:space="preserve">    其中：机关事业单位基本养老保险待遇支出</t>
  </si>
  <si>
    <t xml:space="preserve">    其他机关事业单位基本养老保险基金支出</t>
  </si>
  <si>
    <t>注：1.城乡居民社会养老保险待遇支出增长30%，主要是城乡居民社会养老保险2018年调标，人均基础养老金标准由135元调整至155元。
2.城乡居民医疗保险待遇支出增长24.8%，主要是2018年将大病保险支出纳入待遇支出。</t>
  </si>
  <si>
    <t>莲都区2018年地方政府债务限额和余额情况决算表（表九）</t>
  </si>
  <si>
    <t>类别</t>
  </si>
  <si>
    <t>债务限额</t>
  </si>
  <si>
    <t>债务余额</t>
  </si>
  <si>
    <t>一般债务</t>
  </si>
  <si>
    <t>专项债务</t>
  </si>
  <si>
    <t>合计</t>
  </si>
  <si>
    <t xml:space="preserve">注：地方政府举债采取政府债券方式。地方政府债券按照偿债资金来源分为一般债券和专项债券。
    一般债券是指地方政府为没有收益的公益性事业发展发行的债券，主要以一般公共预算收入偿还。
    专项债券是指地方政府为有一定收益的公益性事业发展发行的，以对应的政府性基金或专项收入偿还。 
</t>
  </si>
  <si>
    <t>莲都区2018年一般公共预算本级支出决算表</t>
  </si>
  <si>
    <t>莲都区2018年一般公共预算本级基本支出决算表</t>
  </si>
  <si>
    <t xml:space="preserve">                          单位：万元</t>
  </si>
  <si>
    <t>一般公共预算基本支出</t>
  </si>
  <si>
    <t>一般公共预算支出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</si>
  <si>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</si>
  <si>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</si>
  <si>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</si>
  <si>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</si>
  <si>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</si>
  <si>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</si>
  <si>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</si>
  <si>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</si>
  <si>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</si>
  <si>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</si>
  <si>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</si>
  <si>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</si>
  <si>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</si>
  <si>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</si>
  <si>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</si>
  <si>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</si>
  <si>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</si>
  <si>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</si>
  <si>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</si>
  <si>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</si>
  <si>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</si>
  <si>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</si>
  <si>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</si>
  <si>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</si>
  <si>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</si>
  <si>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</si>
  <si>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</si>
  <si>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</si>
  <si>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</si>
  <si>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</si>
  <si>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</si>
  <si>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</si>
  <si>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</si>
  <si>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</si>
  <si>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</si>
  <si>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</si>
  <si>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</si>
  <si>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</si>
  <si>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</si>
  <si>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</si>
  <si>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</si>
  <si>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</si>
  <si>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</si>
  <si>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</si>
  <si>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</si>
  <si>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</si>
  <si>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</si>
  <si>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</si>
  <si>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</si>
  <si>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</si>
  <si>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</si>
  <si>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</si>
  <si>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</si>
  <si>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</si>
  <si>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</si>
  <si>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</si>
  <si>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</si>
  <si>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 xml:space="preserve">  其他支出</t>
  </si>
  <si>
    <t>莲都区2018年一般公共预算税收返还和转移支付决算表</t>
  </si>
  <si>
    <t>单位:万元</t>
  </si>
  <si>
    <t>预算科目</t>
  </si>
  <si>
    <t>决算数</t>
  </si>
  <si>
    <t>一、返还性收入</t>
  </si>
  <si>
    <t xml:space="preserve">    贫困地区转移支付收入</t>
  </si>
  <si>
    <t>0.1</t>
  </si>
  <si>
    <t xml:space="preserve">    所得税基数返还收入</t>
  </si>
  <si>
    <t xml:space="preserve">    其他一般性转移支付收入</t>
  </si>
  <si>
    <t>0.2</t>
  </si>
  <si>
    <t xml:space="preserve">    成品油税费改革税收返还收入</t>
  </si>
  <si>
    <t>三、专项转移支付收入</t>
  </si>
  <si>
    <t>0.3</t>
  </si>
  <si>
    <t xml:space="preserve">    增值税税收返还收入</t>
  </si>
  <si>
    <t>　　一般公共服务</t>
  </si>
  <si>
    <t>0.4</t>
  </si>
  <si>
    <t xml:space="preserve">    消费税税收返还收入</t>
  </si>
  <si>
    <t>　　外交</t>
  </si>
  <si>
    <t>0.5</t>
  </si>
  <si>
    <t xml:space="preserve">    增值税“五五分享”税收返还收入</t>
  </si>
  <si>
    <t>　　国防</t>
  </si>
  <si>
    <t>0.6</t>
  </si>
  <si>
    <t xml:space="preserve">    其他返还性收入</t>
  </si>
  <si>
    <t>　　公共安全</t>
  </si>
  <si>
    <t>0.7</t>
  </si>
  <si>
    <t>二、一般性转移支付收入</t>
  </si>
  <si>
    <t>　　教育</t>
  </si>
  <si>
    <t>0.8</t>
  </si>
  <si>
    <t xml:space="preserve">    体制补助收入</t>
  </si>
  <si>
    <t>　　科学技术</t>
  </si>
  <si>
    <t>0.9</t>
  </si>
  <si>
    <t xml:space="preserve">    均衡性转移支付收入</t>
  </si>
  <si>
    <t>　　文化体育与传媒</t>
  </si>
  <si>
    <t>0.10</t>
  </si>
  <si>
    <t xml:space="preserve">    县级基本财力保障机制奖补资金收入</t>
  </si>
  <si>
    <t>　　社会保障和就业</t>
  </si>
  <si>
    <t>0.11</t>
  </si>
  <si>
    <t xml:space="preserve">    结算补助收入</t>
  </si>
  <si>
    <t>　　医疗卫生与计划生育</t>
  </si>
  <si>
    <t>0.12</t>
  </si>
  <si>
    <t xml:space="preserve">    资源枯竭型城市转移支付补助收入</t>
  </si>
  <si>
    <t>　　节能环保</t>
  </si>
  <si>
    <t>0.13</t>
  </si>
  <si>
    <t xml:space="preserve">    企业事业单位划转补助收入</t>
  </si>
  <si>
    <t>　　城乡社区</t>
  </si>
  <si>
    <t>0.14</t>
  </si>
  <si>
    <t xml:space="preserve">    成品油税费改革转移支付补助收入</t>
  </si>
  <si>
    <t>　　农林水</t>
  </si>
  <si>
    <t>0.15</t>
  </si>
  <si>
    <t xml:space="preserve">    基层公检法司转移支付收入</t>
  </si>
  <si>
    <t>　　交通运输</t>
  </si>
  <si>
    <t>0.16</t>
  </si>
  <si>
    <t xml:space="preserve">    城乡义务教育转移支付收入</t>
  </si>
  <si>
    <t>　　资源勘探信息等</t>
  </si>
  <si>
    <t>0.17</t>
  </si>
  <si>
    <t xml:space="preserve">    基本养老金转移支付收入</t>
  </si>
  <si>
    <t>　　商业服务业等</t>
  </si>
  <si>
    <t>0.18</t>
  </si>
  <si>
    <t xml:space="preserve">    城乡居民医疗保险转移支付收入</t>
  </si>
  <si>
    <t>　　金融</t>
  </si>
  <si>
    <t>0.19</t>
  </si>
  <si>
    <t xml:space="preserve">    农村综合改革转移支付收入</t>
  </si>
  <si>
    <t>　　国土海洋气象等</t>
  </si>
  <si>
    <t>0.20</t>
  </si>
  <si>
    <t xml:space="preserve">    产粮(油)大县奖励资金收入</t>
  </si>
  <si>
    <t>　　住房保障</t>
  </si>
  <si>
    <t>0.21</t>
  </si>
  <si>
    <t xml:space="preserve">    重点生态功能区转移支付收入</t>
  </si>
  <si>
    <t>　　粮油物资储备</t>
  </si>
  <si>
    <t>0.22</t>
  </si>
  <si>
    <t xml:space="preserve">    固定数额补助收入</t>
  </si>
  <si>
    <t>　　其他收入</t>
  </si>
  <si>
    <t>0.23</t>
  </si>
  <si>
    <t xml:space="preserve">    革命老区转移支付收入</t>
  </si>
  <si>
    <t>四、上解上级支出</t>
  </si>
  <si>
    <t>0.24</t>
  </si>
  <si>
    <t xml:space="preserve">    民族地区转移支付收入</t>
  </si>
  <si>
    <t>　  体制上解支出</t>
  </si>
  <si>
    <t>0.25</t>
  </si>
  <si>
    <t xml:space="preserve">    边疆地区转移支付收入</t>
  </si>
  <si>
    <t>　  专项上解支出</t>
  </si>
  <si>
    <t>0.26</t>
  </si>
  <si>
    <t>莲都区本级2018年一般公共预算税收返还和专项转移支付乡镇决算表</t>
  </si>
  <si>
    <t>乡镇</t>
  </si>
  <si>
    <t>税收返还</t>
  </si>
  <si>
    <t>专项转移支付</t>
  </si>
  <si>
    <t>碧湖镇</t>
  </si>
  <si>
    <t>大港头镇</t>
  </si>
  <si>
    <t>老竹镇</t>
  </si>
  <si>
    <t>雅溪镇</t>
  </si>
  <si>
    <t>太平乡</t>
  </si>
  <si>
    <t>峰源乡</t>
  </si>
  <si>
    <t>仙渡乡</t>
  </si>
  <si>
    <t>黄村乡</t>
  </si>
  <si>
    <t>丽新乡</t>
  </si>
  <si>
    <t>注：莲都区乡镇财政体制视同部门管理。</t>
  </si>
  <si>
    <t>莲都区本级2018年政府性基金专项转移支付乡镇决算表</t>
  </si>
  <si>
    <t>政府性基金预算</t>
  </si>
  <si>
    <t>2018年莲都区“三公”经费决算汇总情况</t>
  </si>
  <si>
    <t xml:space="preserve">   强化监管，严控一般性支出， 2018年一般公共预算“三公”经费支出决算数为1559万元，下降10.1%，下降较多主要原因是认真贯彻中央、省、市关于厉行节约的要求，严控“三公”经费支出。其中：公务出国经费57万元，下降14. 7%，主要是出国（境）开展工作交流减少；公务接待经费504万元，下降9.4%，下降的主要原因是严格控制公务接待标准及次数，减少公务接待支出费用；公务用车购置371万，上升66.8%，主要是公车业务需求增加，及原有公车使用年限到期，需报废购置新车，运行维护费627万元，下降29.4%，下降的主要原因是主要是进一步压减行政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</si>
</sst>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
    <numFmt numFmtId="179" formatCode="0;_糿"/>
    <numFmt numFmtId="180" formatCode="0.0"/>
    <numFmt numFmtId="181" formatCode="0_);[Red]\(0\)"/>
  </numFmts>
  <fonts count="64">
    <font>
      <sz val="12"/>
      <name val="宋体"/>
      <family val="0"/>
    </font>
    <font>
      <sz val="11"/>
      <name val="宋体"/>
      <family val="0"/>
    </font>
    <font>
      <b/>
      <sz val="20"/>
      <name val="宋体"/>
      <family val="0"/>
    </font>
    <font>
      <sz val="16"/>
      <name val="仿宋"/>
      <family val="3"/>
    </font>
    <font>
      <b/>
      <sz val="16"/>
      <name val="方正小标宋简体"/>
      <family val="4"/>
    </font>
    <font>
      <sz val="14"/>
      <name val="宋体"/>
      <family val="0"/>
    </font>
    <font>
      <b/>
      <sz val="14"/>
      <name val="宋体"/>
      <family val="0"/>
    </font>
    <font>
      <sz val="12"/>
      <name val="Times New Roman"/>
      <family val="1"/>
    </font>
    <font>
      <b/>
      <sz val="18"/>
      <name val="宋体"/>
      <family val="0"/>
    </font>
    <font>
      <sz val="10"/>
      <name val="宋体"/>
      <family val="0"/>
    </font>
    <font>
      <b/>
      <sz val="10"/>
      <name val="宋体"/>
      <family val="0"/>
    </font>
    <font>
      <b/>
      <sz val="20"/>
      <color indexed="8"/>
      <name val="宋体"/>
      <family val="0"/>
    </font>
    <font>
      <sz val="11"/>
      <color indexed="8"/>
      <name val="宋体"/>
      <family val="0"/>
    </font>
    <font>
      <b/>
      <sz val="10"/>
      <color indexed="8"/>
      <name val="宋体"/>
      <family val="0"/>
    </font>
    <font>
      <sz val="10"/>
      <color indexed="8"/>
      <name val="宋体"/>
      <family val="0"/>
    </font>
    <font>
      <sz val="10"/>
      <color indexed="8"/>
      <name val="Calibri"/>
      <family val="2"/>
    </font>
    <font>
      <b/>
      <sz val="16"/>
      <color indexed="8"/>
      <name val="宋体"/>
      <family val="0"/>
    </font>
    <font>
      <sz val="14"/>
      <name val="Times New Roman"/>
      <family val="1"/>
    </font>
    <font>
      <sz val="9"/>
      <name val="宋体"/>
      <family val="0"/>
    </font>
    <font>
      <b/>
      <sz val="18"/>
      <color indexed="8"/>
      <name val="方正小标宋简体"/>
      <family val="4"/>
    </font>
    <font>
      <sz val="12"/>
      <color indexed="8"/>
      <name val="宋体"/>
      <family val="0"/>
    </font>
    <font>
      <b/>
      <sz val="11"/>
      <color indexed="8"/>
      <name val="宋体"/>
      <family val="0"/>
    </font>
    <font>
      <b/>
      <sz val="12"/>
      <name val="宋体"/>
      <family val="0"/>
    </font>
    <font>
      <b/>
      <sz val="11"/>
      <name val="宋体"/>
      <family val="0"/>
    </font>
    <font>
      <b/>
      <sz val="12"/>
      <name val="Times New Roman"/>
      <family val="1"/>
    </font>
    <font>
      <b/>
      <sz val="11"/>
      <name val="Times New Roman"/>
      <family val="1"/>
    </font>
    <font>
      <b/>
      <sz val="11"/>
      <name val="黑体"/>
      <family val="3"/>
    </font>
    <font>
      <b/>
      <sz val="11"/>
      <name val="仿宋_GB2312"/>
      <family val="3"/>
    </font>
    <font>
      <sz val="11"/>
      <name val="Times New Roman"/>
      <family val="1"/>
    </font>
    <font>
      <sz val="16"/>
      <color indexed="8"/>
      <name val="仿宋_GB2312"/>
      <family val="3"/>
    </font>
    <font>
      <sz val="11"/>
      <name val="仿宋_GB2312"/>
      <family val="3"/>
    </font>
    <font>
      <b/>
      <sz val="18"/>
      <name val="方正小标宋_GBK"/>
      <family val="0"/>
    </font>
    <font>
      <sz val="10"/>
      <name val="Times New Roman"/>
      <family val="1"/>
    </font>
    <font>
      <sz val="12"/>
      <color indexed="10"/>
      <name val="宋体"/>
      <family val="0"/>
    </font>
    <font>
      <b/>
      <sz val="10"/>
      <name val="Times New Roman"/>
      <family val="1"/>
    </font>
    <font>
      <b/>
      <sz val="12"/>
      <color indexed="10"/>
      <name val="宋体"/>
      <family val="0"/>
    </font>
    <font>
      <sz val="12"/>
      <name val="黑体"/>
      <family val="3"/>
    </font>
    <font>
      <sz val="20"/>
      <name val="黑体"/>
      <family val="3"/>
    </font>
    <font>
      <sz val="12"/>
      <name val="方正书宋_GBK"/>
      <family val="0"/>
    </font>
    <font>
      <b/>
      <sz val="12"/>
      <name val="方正书宋_GBK"/>
      <family val="0"/>
    </font>
    <font>
      <sz val="12"/>
      <name val="Arial"/>
      <family val="2"/>
    </font>
    <font>
      <sz val="12"/>
      <name val="楷体_GB2312"/>
      <family val="0"/>
    </font>
    <font>
      <sz val="11"/>
      <color indexed="9"/>
      <name val="宋体"/>
      <family val="0"/>
    </font>
    <font>
      <u val="single"/>
      <sz val="12"/>
      <color indexed="36"/>
      <name val="宋体"/>
      <family val="0"/>
    </font>
    <font>
      <b/>
      <sz val="11"/>
      <color indexed="53"/>
      <name val="宋体"/>
      <family val="0"/>
    </font>
    <font>
      <b/>
      <sz val="18"/>
      <color indexed="54"/>
      <name val="宋体"/>
      <family val="0"/>
    </font>
    <font>
      <sz val="11"/>
      <color indexed="16"/>
      <name val="宋体"/>
      <family val="0"/>
    </font>
    <font>
      <b/>
      <sz val="13"/>
      <color indexed="54"/>
      <name val="宋体"/>
      <family val="0"/>
    </font>
    <font>
      <sz val="11"/>
      <color indexed="62"/>
      <name val="宋体"/>
      <family val="0"/>
    </font>
    <font>
      <sz val="11"/>
      <color indexed="53"/>
      <name val="宋体"/>
      <family val="0"/>
    </font>
    <font>
      <b/>
      <sz val="15"/>
      <color indexed="54"/>
      <name val="宋体"/>
      <family val="0"/>
    </font>
    <font>
      <b/>
      <sz val="11"/>
      <color indexed="54"/>
      <name val="宋体"/>
      <family val="0"/>
    </font>
    <font>
      <u val="single"/>
      <sz val="12"/>
      <color indexed="12"/>
      <name val="宋体"/>
      <family val="0"/>
    </font>
    <font>
      <sz val="11"/>
      <color indexed="19"/>
      <name val="宋体"/>
      <family val="0"/>
    </font>
    <font>
      <b/>
      <sz val="11"/>
      <color indexed="9"/>
      <name val="宋体"/>
      <family val="0"/>
    </font>
    <font>
      <i/>
      <sz val="11"/>
      <color indexed="23"/>
      <name val="宋体"/>
      <family val="0"/>
    </font>
    <font>
      <sz val="11"/>
      <color indexed="10"/>
      <name val="宋体"/>
      <family val="0"/>
    </font>
    <font>
      <sz val="11"/>
      <color indexed="17"/>
      <name val="宋体"/>
      <family val="0"/>
    </font>
    <font>
      <b/>
      <sz val="11"/>
      <color indexed="63"/>
      <name val="宋体"/>
      <family val="0"/>
    </font>
    <font>
      <sz val="10"/>
      <name val="Arial"/>
      <family val="2"/>
    </font>
    <font>
      <sz val="15"/>
      <color indexed="8"/>
      <name val="仿宋_GB2312"/>
      <family val="3"/>
    </font>
    <font>
      <b/>
      <sz val="18"/>
      <name val="Times New Roman"/>
      <family val="1"/>
    </font>
    <font>
      <b/>
      <sz val="9"/>
      <name val="宋体"/>
      <family val="0"/>
    </font>
    <font>
      <b/>
      <sz val="8"/>
      <name val="宋体"/>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style="thin"/>
      <bottom/>
    </border>
    <border>
      <left style="thin"/>
      <right style="thin"/>
      <top>
        <color indexed="63"/>
      </top>
      <bottom style="thin"/>
    </border>
    <border>
      <left style="thin"/>
      <right/>
      <top style="thin"/>
      <bottom style="thin"/>
    </border>
    <border>
      <left style="thin"/>
      <right/>
      <top style="thin"/>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4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42" fillId="4"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9" fontId="12" fillId="0" borderId="0" applyFont="0" applyFill="0" applyBorder="0" applyAlignment="0" applyProtection="0"/>
    <xf numFmtId="0" fontId="12" fillId="6" borderId="2" applyNumberFormat="0" applyFont="0" applyAlignment="0" applyProtection="0"/>
    <xf numFmtId="0" fontId="42" fillId="3" borderId="0" applyNumberFormat="0" applyBorder="0" applyAlignment="0" applyProtection="0"/>
    <xf numFmtId="0" fontId="51" fillId="0" borderId="0" applyNumberFormat="0" applyFill="0" applyBorder="0" applyAlignment="0" applyProtection="0"/>
    <xf numFmtId="0" fontId="56" fillId="0" borderId="0" applyNumberFormat="0" applyFill="0" applyBorder="0" applyAlignment="0" applyProtection="0"/>
    <xf numFmtId="0" fontId="0" fillId="0" borderId="0">
      <alignment/>
      <protection/>
    </xf>
    <xf numFmtId="0" fontId="45" fillId="0" borderId="0" applyNumberFormat="0" applyFill="0" applyBorder="0" applyAlignment="0" applyProtection="0"/>
    <xf numFmtId="0" fontId="0" fillId="0" borderId="0">
      <alignment/>
      <protection/>
    </xf>
    <xf numFmtId="0" fontId="55" fillId="0" borderId="0" applyNumberFormat="0" applyFill="0" applyBorder="0" applyAlignment="0" applyProtection="0"/>
    <xf numFmtId="9" fontId="0" fillId="0" borderId="0" applyFont="0" applyFill="0" applyBorder="0" applyAlignment="0" applyProtection="0"/>
    <xf numFmtId="0" fontId="50" fillId="0" borderId="3" applyNumberFormat="0" applyFill="0" applyAlignment="0" applyProtection="0"/>
    <xf numFmtId="0" fontId="47" fillId="0" borderId="3" applyNumberFormat="0" applyFill="0" applyAlignment="0" applyProtection="0"/>
    <xf numFmtId="0" fontId="42" fillId="7" borderId="0" applyNumberFormat="0" applyBorder="0" applyAlignment="0" applyProtection="0"/>
    <xf numFmtId="0" fontId="51" fillId="0" borderId="4" applyNumberFormat="0" applyFill="0" applyAlignment="0" applyProtection="0"/>
    <xf numFmtId="0" fontId="42" fillId="3" borderId="0" applyNumberFormat="0" applyBorder="0" applyAlignment="0" applyProtection="0"/>
    <xf numFmtId="0" fontId="58" fillId="2" borderId="5" applyNumberFormat="0" applyAlignment="0" applyProtection="0"/>
    <xf numFmtId="0" fontId="44" fillId="2" borderId="1" applyNumberFormat="0" applyAlignment="0" applyProtection="0"/>
    <xf numFmtId="0" fontId="54" fillId="8" borderId="6" applyNumberFormat="0" applyAlignment="0" applyProtection="0"/>
    <xf numFmtId="0" fontId="12" fillId="9" borderId="0" applyNumberFormat="0" applyBorder="0" applyAlignment="0" applyProtection="0"/>
    <xf numFmtId="0" fontId="42" fillId="10" borderId="0" applyNumberFormat="0" applyBorder="0" applyAlignment="0" applyProtection="0"/>
    <xf numFmtId="0" fontId="49" fillId="0" borderId="7" applyNumberFormat="0" applyFill="0" applyAlignment="0" applyProtection="0"/>
    <xf numFmtId="0" fontId="0" fillId="0" borderId="0">
      <alignment/>
      <protection/>
    </xf>
    <xf numFmtId="0" fontId="21" fillId="0" borderId="8" applyNumberFormat="0" applyFill="0" applyAlignment="0" applyProtection="0"/>
    <xf numFmtId="0" fontId="57" fillId="9" borderId="0" applyNumberFormat="0" applyBorder="0" applyAlignment="0" applyProtection="0"/>
    <xf numFmtId="0" fontId="53" fillId="11" borderId="0" applyNumberFormat="0" applyBorder="0" applyAlignment="0" applyProtection="0"/>
    <xf numFmtId="0" fontId="41" fillId="0" borderId="0">
      <alignment/>
      <protection/>
    </xf>
    <xf numFmtId="0" fontId="12" fillId="12" borderId="0" applyNumberFormat="0" applyBorder="0" applyAlignment="0" applyProtection="0"/>
    <xf numFmtId="0" fontId="42"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42" fillId="8" borderId="0" applyNumberFormat="0" applyBorder="0" applyAlignment="0" applyProtection="0"/>
    <xf numFmtId="0" fontId="42"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42" fillId="16" borderId="0" applyNumberFormat="0" applyBorder="0" applyAlignment="0" applyProtection="0"/>
    <xf numFmtId="0" fontId="0" fillId="0" borderId="0">
      <alignment/>
      <protection/>
    </xf>
    <xf numFmtId="0" fontId="12" fillId="12"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12" fillId="4" borderId="0" applyNumberFormat="0" applyBorder="0" applyAlignment="0" applyProtection="0"/>
    <xf numFmtId="0" fontId="42" fillId="4" borderId="0" applyNumberFormat="0" applyBorder="0" applyAlignment="0" applyProtection="0"/>
    <xf numFmtId="0" fontId="0" fillId="0" borderId="0">
      <alignment vertical="center"/>
      <protection/>
    </xf>
    <xf numFmtId="0" fontId="18" fillId="0" borderId="0">
      <alignment/>
      <protection/>
    </xf>
    <xf numFmtId="0" fontId="18" fillId="0" borderId="0">
      <alignment/>
      <protection/>
    </xf>
    <xf numFmtId="0" fontId="12" fillId="0" borderId="0">
      <alignment vertical="center"/>
      <protection/>
    </xf>
    <xf numFmtId="0" fontId="59" fillId="0" borderId="0">
      <alignment vertical="center"/>
      <protection/>
    </xf>
    <xf numFmtId="0" fontId="0" fillId="0" borderId="0">
      <alignment/>
      <protection/>
    </xf>
    <xf numFmtId="0" fontId="0" fillId="0" borderId="0">
      <alignment vertical="center"/>
      <protection/>
    </xf>
    <xf numFmtId="0" fontId="0" fillId="0" borderId="0">
      <alignment/>
      <protection/>
    </xf>
  </cellStyleXfs>
  <cellXfs count="195">
    <xf numFmtId="0" fontId="0" fillId="0" borderId="0" xfId="0" applyFont="1" applyAlignment="1">
      <alignment/>
    </xf>
    <xf numFmtId="0" fontId="2" fillId="0" borderId="0" xfId="0" applyFont="1" applyAlignment="1">
      <alignment horizontal="center"/>
    </xf>
    <xf numFmtId="0" fontId="3" fillId="0" borderId="0" xfId="0" applyFont="1" applyAlignment="1">
      <alignment vertical="center" wrapText="1"/>
    </xf>
    <xf numFmtId="0" fontId="4" fillId="0" borderId="0" xfId="64" applyFont="1" applyAlignment="1">
      <alignment horizontal="center"/>
      <protection/>
    </xf>
    <xf numFmtId="0" fontId="5" fillId="0" borderId="0" xfId="64" applyFont="1" applyAlignment="1">
      <alignment horizontal="center"/>
      <protection/>
    </xf>
    <xf numFmtId="0" fontId="0" fillId="0" borderId="0" xfId="64" applyFont="1">
      <alignment/>
      <protection/>
    </xf>
    <xf numFmtId="0" fontId="0" fillId="0" borderId="0" xfId="64" applyFont="1" applyAlignment="1">
      <alignment horizontal="right"/>
      <protection/>
    </xf>
    <xf numFmtId="0" fontId="6" fillId="0" borderId="9" xfId="64" applyFont="1" applyBorder="1" applyAlignment="1">
      <alignment horizontal="center" vertical="center"/>
      <protection/>
    </xf>
    <xf numFmtId="0" fontId="6" fillId="0" borderId="9" xfId="34" applyFont="1" applyFill="1" applyBorder="1" applyAlignment="1">
      <alignment horizontal="center" vertical="center"/>
      <protection/>
    </xf>
    <xf numFmtId="176" fontId="6" fillId="0" borderId="9" xfId="36" applyNumberFormat="1" applyFont="1" applyFill="1" applyBorder="1" applyAlignment="1">
      <alignment horizontal="center" vertical="center" wrapText="1"/>
    </xf>
    <xf numFmtId="0" fontId="5" fillId="0" borderId="9" xfId="34" applyFont="1" applyFill="1" applyBorder="1" applyAlignment="1">
      <alignment horizontal="center" vertical="center"/>
      <protection/>
    </xf>
    <xf numFmtId="0" fontId="0" fillId="0" borderId="10" xfId="0" applyBorder="1" applyAlignment="1">
      <alignment horizontal="left"/>
    </xf>
    <xf numFmtId="0" fontId="0" fillId="0" borderId="10" xfId="0" applyFont="1" applyBorder="1" applyAlignment="1">
      <alignment horizontal="left"/>
    </xf>
    <xf numFmtId="0" fontId="0" fillId="0" borderId="0" xfId="0" applyFont="1" applyAlignment="1">
      <alignment horizontal="left"/>
    </xf>
    <xf numFmtId="0" fontId="7" fillId="0" borderId="0" xfId="0" applyFont="1" applyFill="1" applyBorder="1" applyAlignment="1">
      <alignment/>
    </xf>
    <xf numFmtId="0" fontId="0" fillId="0" borderId="0" xfId="0" applyFont="1" applyFill="1" applyBorder="1" applyAlignment="1">
      <alignment/>
    </xf>
    <xf numFmtId="0" fontId="4" fillId="0" borderId="0" xfId="0" applyNumberFormat="1" applyFont="1" applyFill="1" applyBorder="1" applyAlignment="1">
      <alignment horizontal="center" vertical="center"/>
    </xf>
    <xf numFmtId="177" fontId="0" fillId="0" borderId="0" xfId="0" applyNumberFormat="1" applyFont="1" applyFill="1" applyBorder="1" applyAlignment="1">
      <alignment horizontal="right" vertical="center"/>
    </xf>
    <xf numFmtId="0" fontId="6" fillId="0" borderId="9" xfId="0" applyFont="1" applyFill="1" applyBorder="1" applyAlignment="1">
      <alignment horizontal="center" vertical="center"/>
    </xf>
    <xf numFmtId="176" fontId="6" fillId="0" borderId="9" xfId="25" applyNumberFormat="1" applyFont="1" applyFill="1" applyBorder="1" applyAlignment="1">
      <alignment horizontal="center" vertical="center" wrapText="1"/>
    </xf>
    <xf numFmtId="176" fontId="5" fillId="0" borderId="9" xfId="25" applyNumberFormat="1" applyFont="1" applyFill="1" applyBorder="1" applyAlignment="1">
      <alignment horizontal="center" vertical="center" wrapText="1"/>
    </xf>
    <xf numFmtId="0" fontId="0" fillId="0" borderId="0" xfId="0" applyFont="1" applyFill="1" applyAlignment="1">
      <alignment horizontal="left"/>
    </xf>
    <xf numFmtId="0" fontId="7" fillId="0" borderId="0" xfId="0" applyFont="1" applyFill="1" applyAlignment="1">
      <alignment horizontal="left"/>
    </xf>
    <xf numFmtId="0" fontId="0" fillId="0" borderId="0" xfId="0" applyAlignment="1">
      <alignment/>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right" vertical="center"/>
      <protection/>
    </xf>
    <xf numFmtId="0" fontId="9" fillId="19" borderId="9" xfId="0" applyNumberFormat="1" applyFont="1" applyFill="1" applyBorder="1" applyAlignment="1" applyProtection="1">
      <alignment horizontal="center" vertical="center"/>
      <protection/>
    </xf>
    <xf numFmtId="0" fontId="9" fillId="19" borderId="9" xfId="0" applyNumberFormat="1" applyFont="1" applyFill="1" applyBorder="1" applyAlignment="1" applyProtection="1">
      <alignment horizontal="left" vertical="center"/>
      <protection/>
    </xf>
    <xf numFmtId="3" fontId="9" fillId="19" borderId="9" xfId="0" applyNumberFormat="1" applyFont="1" applyFill="1" applyBorder="1" applyAlignment="1" applyProtection="1">
      <alignment horizontal="right" vertical="center"/>
      <protection/>
    </xf>
    <xf numFmtId="0" fontId="0" fillId="0" borderId="0" xfId="0" applyAlignment="1">
      <alignment wrapText="1"/>
    </xf>
    <xf numFmtId="0" fontId="9" fillId="0" borderId="0" xfId="0" applyFont="1" applyAlignment="1">
      <alignment vertical="center"/>
    </xf>
    <xf numFmtId="0" fontId="10" fillId="19" borderId="9" xfId="0" applyNumberFormat="1" applyFont="1" applyFill="1" applyBorder="1" applyAlignment="1" applyProtection="1">
      <alignment horizontal="center" vertical="center" wrapText="1"/>
      <protection/>
    </xf>
    <xf numFmtId="0" fontId="10" fillId="19" borderId="11" xfId="0" applyNumberFormat="1" applyFont="1" applyFill="1" applyBorder="1" applyAlignment="1" applyProtection="1">
      <alignment horizontal="center" vertical="center" wrapText="1"/>
      <protection/>
    </xf>
    <xf numFmtId="0" fontId="10" fillId="19" borderId="9" xfId="0" applyNumberFormat="1" applyFont="1" applyFill="1" applyBorder="1" applyAlignment="1" applyProtection="1">
      <alignment horizontal="center" vertical="center"/>
      <protection/>
    </xf>
    <xf numFmtId="0" fontId="10" fillId="19" borderId="9" xfId="0" applyNumberFormat="1" applyFont="1" applyFill="1" applyBorder="1" applyAlignment="1" applyProtection="1">
      <alignment horizontal="left" vertical="center"/>
      <protection/>
    </xf>
    <xf numFmtId="0" fontId="0" fillId="2" borderId="0" xfId="0" applyFill="1" applyAlignment="1">
      <alignment/>
    </xf>
    <xf numFmtId="0" fontId="11" fillId="2" borderId="0" xfId="73" applyFont="1" applyFill="1" applyAlignment="1">
      <alignment horizontal="center" vertical="center"/>
      <protection/>
    </xf>
    <xf numFmtId="0" fontId="8" fillId="2" borderId="0" xfId="0" applyNumberFormat="1" applyFont="1" applyFill="1" applyAlignment="1" applyProtection="1">
      <alignment horizontal="center" vertical="center"/>
      <protection/>
    </xf>
    <xf numFmtId="0" fontId="12" fillId="2" borderId="0" xfId="73" applyFill="1">
      <alignment vertical="center"/>
      <protection/>
    </xf>
    <xf numFmtId="0" fontId="9" fillId="2" borderId="0" xfId="0" applyNumberFormat="1" applyFont="1" applyFill="1" applyAlignment="1" applyProtection="1">
      <alignment horizontal="right" vertical="center"/>
      <protection/>
    </xf>
    <xf numFmtId="0" fontId="12" fillId="2" borderId="0" xfId="73" applyFont="1" applyFill="1">
      <alignment vertical="center"/>
      <protection/>
    </xf>
    <xf numFmtId="0" fontId="13" fillId="2" borderId="9" xfId="73" applyFont="1" applyFill="1" applyBorder="1" applyAlignment="1">
      <alignment horizontal="center" vertical="center"/>
      <protection/>
    </xf>
    <xf numFmtId="0" fontId="13" fillId="2" borderId="9" xfId="73" applyFont="1" applyFill="1" applyBorder="1" applyAlignment="1">
      <alignment vertical="center"/>
      <protection/>
    </xf>
    <xf numFmtId="0" fontId="10" fillId="2" borderId="9" xfId="0" applyNumberFormat="1" applyFont="1" applyFill="1" applyBorder="1" applyAlignment="1" applyProtection="1">
      <alignment horizontal="center" vertical="center"/>
      <protection/>
    </xf>
    <xf numFmtId="0" fontId="12" fillId="2" borderId="9" xfId="73" applyFont="1" applyFill="1" applyBorder="1">
      <alignment vertical="center"/>
      <protection/>
    </xf>
    <xf numFmtId="0" fontId="14" fillId="2" borderId="9" xfId="73" applyFont="1" applyFill="1" applyBorder="1" applyAlignment="1">
      <alignment horizontal="left" vertical="center"/>
      <protection/>
    </xf>
    <xf numFmtId="0" fontId="13" fillId="2" borderId="9" xfId="73" applyFont="1" applyFill="1" applyBorder="1" applyAlignment="1">
      <alignment horizontal="left" vertical="center"/>
      <protection/>
    </xf>
    <xf numFmtId="4" fontId="14" fillId="2" borderId="9" xfId="73" applyNumberFormat="1" applyFont="1" applyFill="1" applyBorder="1" applyAlignment="1">
      <alignment horizontal="right" vertical="center"/>
      <protection/>
    </xf>
    <xf numFmtId="3" fontId="9" fillId="2" borderId="9" xfId="0" applyNumberFormat="1" applyFont="1" applyFill="1" applyBorder="1" applyAlignment="1" applyProtection="1">
      <alignment horizontal="right" vertical="center"/>
      <protection/>
    </xf>
    <xf numFmtId="178" fontId="12" fillId="2" borderId="9" xfId="27" applyNumberFormat="1" applyFont="1" applyFill="1" applyBorder="1" applyAlignment="1">
      <alignment horizontal="center" vertical="center"/>
    </xf>
    <xf numFmtId="0" fontId="14" fillId="2" borderId="9" xfId="73" applyFont="1" applyFill="1" applyBorder="1" applyAlignment="1">
      <alignment horizontal="right" vertical="center"/>
      <protection/>
    </xf>
    <xf numFmtId="0" fontId="9" fillId="2" borderId="9" xfId="64" applyNumberFormat="1" applyFont="1" applyFill="1" applyBorder="1" applyAlignment="1" applyProtection="1">
      <alignment horizontal="left" vertical="center"/>
      <protection/>
    </xf>
    <xf numFmtId="4" fontId="15" fillId="2" borderId="9" xfId="73" applyNumberFormat="1" applyFont="1" applyFill="1" applyBorder="1" applyAlignment="1">
      <alignment horizontal="right" vertical="center"/>
      <protection/>
    </xf>
    <xf numFmtId="0" fontId="0" fillId="0" borderId="0" xfId="0" applyFont="1" applyAlignment="1">
      <alignment horizontal="left" wrapText="1"/>
    </xf>
    <xf numFmtId="0" fontId="0" fillId="0" borderId="0" xfId="0" applyFont="1" applyAlignment="1">
      <alignment horizontal="left"/>
    </xf>
    <xf numFmtId="0" fontId="16"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5" fillId="0" borderId="9" xfId="0" applyFont="1" applyBorder="1" applyAlignment="1">
      <alignment horizontal="center" vertical="center"/>
    </xf>
    <xf numFmtId="0" fontId="17" fillId="0" borderId="9" xfId="0" applyFont="1" applyBorder="1" applyAlignment="1">
      <alignment horizontal="center" vertical="center"/>
    </xf>
    <xf numFmtId="176" fontId="17" fillId="0" borderId="9" xfId="0" applyNumberFormat="1" applyFont="1" applyBorder="1" applyAlignment="1">
      <alignment horizontal="center" vertical="center"/>
    </xf>
    <xf numFmtId="0" fontId="0" fillId="0" borderId="9" xfId="0" applyFont="1" applyBorder="1" applyAlignment="1">
      <alignment horizontal="center"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0" fontId="19" fillId="0" borderId="0" xfId="0" applyFont="1" applyAlignment="1">
      <alignment horizontal="center"/>
    </xf>
    <xf numFmtId="0" fontId="20" fillId="0" borderId="0" xfId="0" applyFont="1" applyAlignment="1">
      <alignment horizontal="center"/>
    </xf>
    <xf numFmtId="0" fontId="21" fillId="0" borderId="9"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3" xfId="0" applyFont="1" applyBorder="1" applyAlignment="1">
      <alignment horizontal="center" wrapText="1"/>
    </xf>
    <xf numFmtId="178" fontId="22" fillId="0" borderId="9" xfId="0" applyNumberFormat="1" applyFont="1" applyBorder="1" applyAlignment="1">
      <alignment horizontal="center" wrapText="1"/>
    </xf>
    <xf numFmtId="0" fontId="21" fillId="0" borderId="9" xfId="0" applyFont="1" applyBorder="1" applyAlignment="1">
      <alignment horizontal="left" wrapText="1"/>
    </xf>
    <xf numFmtId="0" fontId="1" fillId="0" borderId="9" xfId="0" applyFont="1" applyBorder="1" applyAlignment="1">
      <alignment horizontal="center" wrapText="1"/>
    </xf>
    <xf numFmtId="178" fontId="0" fillId="0" borderId="9" xfId="0" applyNumberFormat="1" applyFont="1" applyBorder="1" applyAlignment="1">
      <alignment horizontal="center" wrapText="1"/>
    </xf>
    <xf numFmtId="0" fontId="12" fillId="0" borderId="9" xfId="0" applyFont="1" applyBorder="1" applyAlignment="1">
      <alignment horizontal="left" wrapText="1"/>
    </xf>
    <xf numFmtId="0" fontId="23" fillId="0" borderId="9" xfId="0" applyFont="1" applyBorder="1" applyAlignment="1">
      <alignment horizontal="center" wrapText="1"/>
    </xf>
    <xf numFmtId="0" fontId="0" fillId="0" borderId="10" xfId="0" applyFont="1" applyBorder="1" applyAlignment="1">
      <alignment horizontal="left" wrapText="1"/>
    </xf>
    <xf numFmtId="0" fontId="24" fillId="0" borderId="0" xfId="0" applyFont="1" applyAlignment="1">
      <alignment/>
    </xf>
    <xf numFmtId="0" fontId="12" fillId="0" borderId="9" xfId="0" applyFont="1" applyBorder="1" applyAlignment="1">
      <alignment horizontal="center" wrapText="1"/>
    </xf>
    <xf numFmtId="0" fontId="12" fillId="0" borderId="12" xfId="0" applyFont="1" applyBorder="1" applyAlignment="1">
      <alignment horizontal="center" wrapText="1"/>
    </xf>
    <xf numFmtId="0" fontId="12" fillId="0" borderId="13" xfId="0" applyFont="1" applyBorder="1" applyAlignment="1">
      <alignment horizontal="center" wrapText="1"/>
    </xf>
    <xf numFmtId="0" fontId="21" fillId="0" borderId="9" xfId="0" applyFont="1" applyBorder="1" applyAlignment="1">
      <alignment horizontal="justify" wrapText="1"/>
    </xf>
    <xf numFmtId="0" fontId="12" fillId="0" borderId="9" xfId="0" applyFont="1" applyBorder="1" applyAlignment="1">
      <alignment horizontal="justify" wrapText="1"/>
    </xf>
    <xf numFmtId="179" fontId="1" fillId="0" borderId="9" xfId="0" applyNumberFormat="1" applyFont="1" applyBorder="1" applyAlignment="1">
      <alignment horizontal="center" wrapText="1"/>
    </xf>
    <xf numFmtId="0" fontId="0" fillId="0" borderId="9" xfId="0" applyFont="1" applyBorder="1" applyAlignment="1">
      <alignment/>
    </xf>
    <xf numFmtId="0" fontId="0" fillId="0" borderId="0" xfId="0" applyFont="1" applyBorder="1" applyAlignment="1">
      <alignment wrapText="1"/>
    </xf>
    <xf numFmtId="0" fontId="0" fillId="0" borderId="0" xfId="0" applyFont="1" applyAlignment="1">
      <alignment vertical="center"/>
    </xf>
    <xf numFmtId="0" fontId="8" fillId="0" borderId="0" xfId="0" applyFont="1" applyAlignment="1">
      <alignment horizontal="center" vertical="top"/>
    </xf>
    <xf numFmtId="0" fontId="9" fillId="0" borderId="0" xfId="0" applyFont="1" applyBorder="1" applyAlignment="1">
      <alignment horizontal="left"/>
    </xf>
    <xf numFmtId="0" fontId="0" fillId="0" borderId="0" xfId="0" applyFont="1" applyBorder="1" applyAlignment="1">
      <alignment horizontal="left"/>
    </xf>
    <xf numFmtId="0" fontId="23" fillId="0" borderId="14" xfId="0" applyNumberFormat="1" applyFont="1" applyFill="1" applyBorder="1" applyAlignment="1">
      <alignment horizontal="center" vertical="center"/>
    </xf>
    <xf numFmtId="0" fontId="25" fillId="0" borderId="9" xfId="0" applyNumberFormat="1" applyFont="1" applyFill="1" applyBorder="1" applyAlignment="1">
      <alignment horizontal="center" vertical="center"/>
    </xf>
    <xf numFmtId="0" fontId="25" fillId="0" borderId="14" xfId="0" applyNumberFormat="1" applyFont="1" applyFill="1" applyBorder="1" applyAlignment="1">
      <alignment horizontal="center" vertical="center"/>
    </xf>
    <xf numFmtId="0" fontId="23" fillId="0" borderId="9" xfId="34" applyFont="1" applyBorder="1" applyAlignment="1" applyProtection="1">
      <alignment horizontal="center" vertical="center"/>
      <protection locked="0"/>
    </xf>
    <xf numFmtId="0" fontId="26" fillId="0" borderId="9" xfId="34" applyFont="1" applyBorder="1" applyAlignment="1" applyProtection="1">
      <alignment horizontal="center" vertical="justify"/>
      <protection locked="0"/>
    </xf>
    <xf numFmtId="0" fontId="23" fillId="0" borderId="9" xfId="0" applyFont="1" applyBorder="1" applyAlignment="1">
      <alignment horizontal="left"/>
    </xf>
    <xf numFmtId="0" fontId="24" fillId="0" borderId="9" xfId="0" applyFont="1" applyBorder="1" applyAlignment="1">
      <alignment horizontal="center"/>
    </xf>
    <xf numFmtId="178" fontId="27" fillId="0" borderId="9" xfId="0" applyNumberFormat="1" applyFont="1" applyBorder="1" applyAlignment="1" applyProtection="1">
      <alignment horizontal="center" vertical="center"/>
      <protection/>
    </xf>
    <xf numFmtId="0" fontId="1" fillId="0" borderId="9" xfId="0" applyFont="1" applyBorder="1" applyAlignment="1">
      <alignment horizontal="left"/>
    </xf>
    <xf numFmtId="0" fontId="0" fillId="0" borderId="9" xfId="0" applyFont="1" applyBorder="1" applyAlignment="1">
      <alignment horizontal="center"/>
    </xf>
    <xf numFmtId="0" fontId="0" fillId="0" borderId="14" xfId="0" applyFont="1" applyBorder="1" applyAlignment="1">
      <alignment horizontal="center"/>
    </xf>
    <xf numFmtId="0" fontId="22" fillId="0" borderId="14" xfId="0" applyFont="1" applyBorder="1" applyAlignment="1">
      <alignment horizontal="center"/>
    </xf>
    <xf numFmtId="0" fontId="23" fillId="0" borderId="9" xfId="0" applyFont="1" applyBorder="1" applyAlignment="1">
      <alignment horizontal="center"/>
    </xf>
    <xf numFmtId="0" fontId="1" fillId="0" borderId="15" xfId="0" applyFont="1" applyBorder="1" applyAlignment="1">
      <alignment horizontal="left" wrapText="1"/>
    </xf>
    <xf numFmtId="0" fontId="1" fillId="0" borderId="10" xfId="0" applyFont="1" applyBorder="1" applyAlignment="1">
      <alignment horizontal="left" wrapText="1"/>
    </xf>
    <xf numFmtId="0" fontId="1" fillId="0" borderId="16" xfId="0" applyFont="1" applyBorder="1" applyAlignment="1">
      <alignment horizontal="left" wrapText="1"/>
    </xf>
    <xf numFmtId="0" fontId="1" fillId="0" borderId="17" xfId="0" applyFont="1" applyBorder="1" applyAlignment="1">
      <alignment horizontal="left" wrapText="1"/>
    </xf>
    <xf numFmtId="0" fontId="1" fillId="0" borderId="18" xfId="0" applyFont="1" applyBorder="1" applyAlignment="1">
      <alignment horizontal="left" wrapText="1"/>
    </xf>
    <xf numFmtId="0" fontId="1" fillId="0" borderId="19" xfId="0" applyFont="1" applyBorder="1" applyAlignment="1">
      <alignment horizontal="left" wrapText="1"/>
    </xf>
    <xf numFmtId="0" fontId="28" fillId="0" borderId="0" xfId="0" applyFont="1" applyAlignment="1">
      <alignment vertical="center"/>
    </xf>
    <xf numFmtId="0" fontId="0" fillId="0" borderId="0" xfId="0" applyFont="1" applyAlignment="1">
      <alignment horizontal="center"/>
    </xf>
    <xf numFmtId="0" fontId="8" fillId="0" borderId="0" xfId="0" applyFont="1" applyAlignment="1">
      <alignment horizontal="center"/>
    </xf>
    <xf numFmtId="0" fontId="29" fillId="0" borderId="18" xfId="0" applyFont="1" applyBorder="1" applyAlignment="1">
      <alignment horizontal="right"/>
    </xf>
    <xf numFmtId="0" fontId="23" fillId="0" borderId="9" xfId="0" applyFont="1" applyBorder="1" applyAlignment="1">
      <alignment horizontal="center" vertical="center"/>
    </xf>
    <xf numFmtId="0" fontId="23" fillId="0" borderId="15" xfId="0" applyFont="1" applyBorder="1" applyAlignment="1">
      <alignment horizontal="center" vertical="center"/>
    </xf>
    <xf numFmtId="0" fontId="23" fillId="0" borderId="9" xfId="0" applyFont="1" applyBorder="1" applyAlignment="1">
      <alignment vertical="center" wrapText="1"/>
    </xf>
    <xf numFmtId="178" fontId="24" fillId="0" borderId="14" xfId="0" applyNumberFormat="1" applyFont="1" applyBorder="1" applyAlignment="1">
      <alignment horizontal="center" vertical="center"/>
    </xf>
    <xf numFmtId="0" fontId="9" fillId="0" borderId="9" xfId="0" applyFont="1" applyBorder="1" applyAlignment="1">
      <alignment horizontal="justify"/>
    </xf>
    <xf numFmtId="0" fontId="0" fillId="0" borderId="14" xfId="0" applyFont="1" applyBorder="1" applyAlignment="1">
      <alignment horizontal="center" vertical="center"/>
    </xf>
    <xf numFmtId="178" fontId="0" fillId="0" borderId="14" xfId="0" applyNumberFormat="1" applyFont="1" applyBorder="1" applyAlignment="1">
      <alignment horizontal="center" vertical="center"/>
    </xf>
    <xf numFmtId="178" fontId="30" fillId="0" borderId="9" xfId="0" applyNumberFormat="1" applyFont="1" applyBorder="1" applyAlignment="1" applyProtection="1">
      <alignment horizontal="center" vertical="center"/>
      <protection/>
    </xf>
    <xf numFmtId="178" fontId="0" fillId="0" borderId="14" xfId="0" applyNumberFormat="1" applyBorder="1" applyAlignment="1">
      <alignment horizontal="center" vertical="center"/>
    </xf>
    <xf numFmtId="0" fontId="23" fillId="0" borderId="9" xfId="0" applyFont="1" applyBorder="1" applyAlignment="1">
      <alignment horizontal="justify"/>
    </xf>
    <xf numFmtId="0" fontId="24" fillId="0" borderId="14" xfId="0" applyFont="1" applyBorder="1" applyAlignment="1">
      <alignment horizontal="center" vertical="center"/>
    </xf>
    <xf numFmtId="0" fontId="0" fillId="0" borderId="0" xfId="0" applyFont="1" applyAlignment="1">
      <alignment horizontal="left" wrapText="1"/>
    </xf>
    <xf numFmtId="0" fontId="22" fillId="0" borderId="0" xfId="76" applyFont="1" applyFill="1" applyBorder="1" applyAlignment="1">
      <alignment vertical="center"/>
      <protection/>
    </xf>
    <xf numFmtId="0" fontId="0" fillId="0" borderId="0" xfId="76" applyFont="1" applyFill="1" applyBorder="1" applyAlignment="1">
      <alignment vertical="center"/>
      <protection/>
    </xf>
    <xf numFmtId="0" fontId="0" fillId="0" borderId="0" xfId="76" applyFont="1" applyFill="1" applyBorder="1" applyAlignment="1">
      <alignment horizontal="center" vertical="center"/>
      <protection/>
    </xf>
    <xf numFmtId="0" fontId="31" fillId="0" borderId="0" xfId="52" applyFont="1" applyFill="1" applyBorder="1" applyAlignment="1">
      <alignment horizontal="center"/>
      <protection/>
    </xf>
    <xf numFmtId="0" fontId="0" fillId="0" borderId="0" xfId="76" applyFont="1" applyFill="1" applyBorder="1" applyAlignment="1">
      <alignment horizontal="right" vertical="center"/>
      <protection/>
    </xf>
    <xf numFmtId="180" fontId="22" fillId="0" borderId="12" xfId="48" applyNumberFormat="1" applyFont="1" applyFill="1" applyBorder="1" applyAlignment="1">
      <alignment horizontal="center" vertical="center" wrapText="1"/>
      <protection/>
    </xf>
    <xf numFmtId="0" fontId="22" fillId="0" borderId="12" xfId="76" applyFont="1" applyFill="1" applyBorder="1" applyAlignment="1">
      <alignment horizontal="center" vertical="center" wrapText="1"/>
      <protection/>
    </xf>
    <xf numFmtId="180" fontId="22" fillId="0" borderId="13" xfId="48" applyNumberFormat="1" applyFont="1" applyFill="1" applyBorder="1" applyAlignment="1">
      <alignment horizontal="center" vertical="center" wrapText="1"/>
      <protection/>
    </xf>
    <xf numFmtId="0" fontId="22" fillId="0" borderId="13" xfId="76" applyFont="1" applyFill="1" applyBorder="1" applyAlignment="1">
      <alignment horizontal="center" vertical="center" wrapText="1"/>
      <protection/>
    </xf>
    <xf numFmtId="1" fontId="10" fillId="0" borderId="9" xfId="76" applyNumberFormat="1" applyFont="1" applyFill="1" applyBorder="1" applyAlignment="1">
      <alignment horizontal="left" vertical="center"/>
      <protection/>
    </xf>
    <xf numFmtId="181" fontId="22" fillId="0" borderId="9" xfId="22" applyNumberFormat="1" applyFont="1" applyFill="1" applyBorder="1" applyAlignment="1">
      <alignment horizontal="center" vertical="center"/>
    </xf>
    <xf numFmtId="178" fontId="22" fillId="0" borderId="9" xfId="22" applyNumberFormat="1" applyFont="1" applyFill="1" applyBorder="1" applyAlignment="1">
      <alignment horizontal="center" vertical="center"/>
    </xf>
    <xf numFmtId="178" fontId="22" fillId="0" borderId="9" xfId="76" applyNumberFormat="1" applyFont="1" applyFill="1" applyBorder="1" applyAlignment="1">
      <alignment horizontal="center" vertical="center" wrapText="1"/>
      <protection/>
    </xf>
    <xf numFmtId="0" fontId="10" fillId="2" borderId="9" xfId="75" applyNumberFormat="1" applyFont="1" applyFill="1" applyBorder="1" applyAlignment="1" applyProtection="1">
      <alignment horizontal="left" vertical="center" wrapText="1"/>
      <protection/>
    </xf>
    <xf numFmtId="0" fontId="32" fillId="2" borderId="9" xfId="75" applyNumberFormat="1" applyFont="1" applyFill="1" applyBorder="1" applyAlignment="1" applyProtection="1">
      <alignment horizontal="left" vertical="center" wrapText="1"/>
      <protection/>
    </xf>
    <xf numFmtId="181" fontId="0" fillId="0" borderId="9" xfId="22" applyNumberFormat="1" applyFont="1" applyFill="1" applyBorder="1" applyAlignment="1">
      <alignment horizontal="center" vertical="center"/>
    </xf>
    <xf numFmtId="1" fontId="9" fillId="0" borderId="9" xfId="76" applyNumberFormat="1" applyFont="1" applyFill="1" applyBorder="1" applyAlignment="1">
      <alignment horizontal="left" vertical="center"/>
      <protection/>
    </xf>
    <xf numFmtId="176" fontId="0" fillId="0" borderId="9" xfId="76" applyNumberFormat="1" applyFont="1" applyFill="1" applyBorder="1" applyAlignment="1">
      <alignment horizontal="center" vertical="center"/>
      <protection/>
    </xf>
    <xf numFmtId="0" fontId="9" fillId="2" borderId="9" xfId="75" applyNumberFormat="1" applyFont="1" applyFill="1" applyBorder="1" applyAlignment="1" applyProtection="1">
      <alignment horizontal="left" vertical="center" wrapText="1"/>
      <protection/>
    </xf>
    <xf numFmtId="181" fontId="33" fillId="0" borderId="9" xfId="22" applyNumberFormat="1" applyFont="1" applyFill="1" applyBorder="1" applyAlignment="1">
      <alignment horizontal="center" vertical="center"/>
    </xf>
    <xf numFmtId="0" fontId="34" fillId="2" borderId="9" xfId="75" applyNumberFormat="1" applyFont="1" applyFill="1" applyBorder="1" applyAlignment="1" applyProtection="1">
      <alignment horizontal="left" vertical="center" wrapText="1"/>
      <protection/>
    </xf>
    <xf numFmtId="0" fontId="22" fillId="0" borderId="9" xfId="76" applyFont="1" applyFill="1" applyBorder="1" applyAlignment="1">
      <alignment horizontal="center" vertical="center"/>
      <protection/>
    </xf>
    <xf numFmtId="0" fontId="0" fillId="0" borderId="9" xfId="76" applyFont="1" applyFill="1" applyBorder="1" applyAlignment="1">
      <alignment horizontal="center" vertical="center"/>
      <protection/>
    </xf>
    <xf numFmtId="176" fontId="22" fillId="0" borderId="9" xfId="76" applyNumberFormat="1" applyFont="1" applyFill="1" applyBorder="1" applyAlignment="1">
      <alignment horizontal="center" vertical="center"/>
      <protection/>
    </xf>
    <xf numFmtId="176" fontId="33" fillId="0" borderId="9" xfId="76" applyNumberFormat="1" applyFont="1" applyFill="1" applyBorder="1" applyAlignment="1">
      <alignment horizontal="center" vertical="center"/>
      <protection/>
    </xf>
    <xf numFmtId="176" fontId="35" fillId="0" borderId="9" xfId="76" applyNumberFormat="1" applyFont="1" applyFill="1" applyBorder="1" applyAlignment="1">
      <alignment horizontal="center" vertical="center"/>
      <protection/>
    </xf>
    <xf numFmtId="0" fontId="23" fillId="2" borderId="9" xfId="75" applyNumberFormat="1" applyFont="1" applyFill="1" applyBorder="1" applyAlignment="1" applyProtection="1">
      <alignment horizontal="left" vertical="center" wrapText="1"/>
      <protection/>
    </xf>
    <xf numFmtId="181" fontId="22" fillId="0" borderId="9" xfId="76" applyNumberFormat="1" applyFont="1" applyFill="1" applyBorder="1" applyAlignment="1">
      <alignment horizontal="center" vertical="center"/>
      <protection/>
    </xf>
    <xf numFmtId="0" fontId="0" fillId="0" borderId="0" xfId="76" applyFont="1" applyFill="1" applyAlignment="1">
      <alignment horizontal="left" vertical="top" wrapText="1"/>
      <protection/>
    </xf>
    <xf numFmtId="0" fontId="12" fillId="0" borderId="0" xfId="0" applyFont="1" applyFill="1" applyBorder="1" applyAlignment="1" applyProtection="1">
      <alignment/>
      <protection locked="0"/>
    </xf>
    <xf numFmtId="0" fontId="8" fillId="0" borderId="0" xfId="0" applyFont="1" applyFill="1" applyBorder="1" applyAlignment="1" applyProtection="1">
      <alignment horizontal="center" wrapText="1"/>
      <protection locked="0"/>
    </xf>
    <xf numFmtId="0" fontId="10" fillId="0" borderId="0" xfId="0" applyFont="1" applyFill="1" applyBorder="1" applyAlignment="1">
      <alignment horizontal="right" vertical="center"/>
    </xf>
    <xf numFmtId="0" fontId="10" fillId="0" borderId="9" xfId="0" applyFont="1" applyFill="1" applyBorder="1" applyAlignment="1">
      <alignment horizontal="center" vertical="center" wrapText="1"/>
    </xf>
    <xf numFmtId="0" fontId="10" fillId="0" borderId="14" xfId="0" applyFont="1" applyFill="1" applyBorder="1" applyAlignment="1">
      <alignment horizontal="left" vertical="center" wrapText="1"/>
    </xf>
    <xf numFmtId="178" fontId="10" fillId="0" borderId="9" xfId="0" applyNumberFormat="1"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9" xfId="0" applyFont="1" applyFill="1" applyBorder="1" applyAlignment="1">
      <alignment horizontal="center" vertical="center" wrapText="1"/>
    </xf>
    <xf numFmtId="178" fontId="9" fillId="0" borderId="9" xfId="0" applyNumberFormat="1" applyFont="1" applyFill="1" applyBorder="1" applyAlignment="1">
      <alignment horizontal="center" vertical="center" wrapText="1"/>
    </xf>
    <xf numFmtId="0" fontId="9" fillId="2" borderId="9" xfId="0" applyFont="1" applyFill="1" applyBorder="1" applyAlignment="1">
      <alignment horizontal="left" vertical="center"/>
    </xf>
    <xf numFmtId="0" fontId="9" fillId="0" borderId="9" xfId="0" applyFont="1" applyFill="1" applyBorder="1" applyAlignment="1">
      <alignment horizontal="center" vertical="center"/>
    </xf>
    <xf numFmtId="0" fontId="10" fillId="0" borderId="9" xfId="0" applyFont="1" applyFill="1" applyBorder="1" applyAlignment="1">
      <alignment horizontal="center" vertical="center"/>
    </xf>
    <xf numFmtId="0" fontId="12" fillId="0" borderId="0" xfId="0" applyFont="1" applyFill="1" applyAlignment="1" applyProtection="1">
      <alignment horizontal="left" vertical="top" wrapText="1"/>
      <protection locked="0"/>
    </xf>
    <xf numFmtId="0" fontId="12" fillId="0" borderId="0" xfId="0" applyFont="1" applyFill="1" applyBorder="1" applyAlignment="1" applyProtection="1">
      <alignment vertical="center"/>
      <protection locked="0"/>
    </xf>
    <xf numFmtId="0" fontId="0" fillId="0" borderId="0" xfId="34" applyFont="1" applyBorder="1" applyProtection="1">
      <alignment/>
      <protection locked="0"/>
    </xf>
    <xf numFmtId="0" fontId="36" fillId="0" borderId="0" xfId="34" applyFont="1" applyAlignment="1" applyProtection="1">
      <alignment horizontal="center" wrapText="1"/>
      <protection locked="0"/>
    </xf>
    <xf numFmtId="0" fontId="36" fillId="0" borderId="0" xfId="34" applyFont="1" applyProtection="1">
      <alignment/>
      <protection locked="0"/>
    </xf>
    <xf numFmtId="0" fontId="0" fillId="0" borderId="0" xfId="34" applyProtection="1">
      <alignment/>
      <protection locked="0"/>
    </xf>
    <xf numFmtId="0" fontId="0" fillId="0" borderId="0" xfId="34" applyAlignment="1" applyProtection="1">
      <alignment horizontal="center"/>
      <protection locked="0"/>
    </xf>
    <xf numFmtId="0" fontId="37" fillId="0" borderId="0" xfId="34" applyFont="1" applyAlignment="1" applyProtection="1">
      <alignment horizontal="center"/>
      <protection locked="0"/>
    </xf>
    <xf numFmtId="0" fontId="0" fillId="0" borderId="0" xfId="34" applyFont="1" applyBorder="1" applyAlignment="1" applyProtection="1">
      <alignment horizontal="right"/>
      <protection locked="0"/>
    </xf>
    <xf numFmtId="0" fontId="23" fillId="0" borderId="9" xfId="0" applyFont="1" applyFill="1" applyBorder="1" applyAlignment="1">
      <alignment horizontal="center" vertical="center" wrapText="1"/>
    </xf>
    <xf numFmtId="0" fontId="23" fillId="0" borderId="9" xfId="0" applyFont="1" applyFill="1" applyBorder="1" applyAlignment="1">
      <alignment horizontal="center" vertical="justify" wrapText="1"/>
    </xf>
    <xf numFmtId="0" fontId="38" fillId="0" borderId="9" xfId="74" applyFont="1" applyFill="1" applyBorder="1" applyAlignment="1">
      <alignment vertical="center"/>
      <protection/>
    </xf>
    <xf numFmtId="0" fontId="39" fillId="0" borderId="9" xfId="74" applyFont="1" applyFill="1" applyBorder="1" applyAlignment="1">
      <alignment horizontal="center" vertical="center"/>
      <protection/>
    </xf>
    <xf numFmtId="178" fontId="39" fillId="0" borderId="9" xfId="25" applyNumberFormat="1" applyFont="1" applyFill="1" applyBorder="1" applyAlignment="1">
      <alignment horizontal="center" vertical="center"/>
    </xf>
    <xf numFmtId="178" fontId="23" fillId="0" borderId="9" xfId="0" applyNumberFormat="1" applyFont="1" applyFill="1" applyBorder="1" applyAlignment="1">
      <alignment horizontal="center" vertical="center"/>
    </xf>
    <xf numFmtId="0" fontId="0" fillId="0" borderId="9" xfId="74" applyFont="1" applyFill="1" applyBorder="1" applyAlignment="1">
      <alignment vertical="center"/>
      <protection/>
    </xf>
    <xf numFmtId="0" fontId="0" fillId="0" borderId="9" xfId="52" applyFont="1" applyFill="1" applyBorder="1" applyAlignment="1">
      <alignment horizontal="center" vertical="center"/>
      <protection/>
    </xf>
    <xf numFmtId="178" fontId="38" fillId="0" borderId="9" xfId="25" applyNumberFormat="1" applyFont="1" applyFill="1" applyBorder="1" applyAlignment="1">
      <alignment horizontal="center" vertical="center"/>
    </xf>
    <xf numFmtId="178" fontId="1" fillId="0" borderId="9" xfId="0" applyNumberFormat="1" applyFont="1" applyFill="1" applyBorder="1" applyAlignment="1">
      <alignment horizontal="center" vertical="center"/>
    </xf>
    <xf numFmtId="0" fontId="40" fillId="0" borderId="9" xfId="74" applyFont="1" applyFill="1" applyBorder="1" applyAlignment="1">
      <alignment horizontal="left" vertical="center"/>
      <protection/>
    </xf>
    <xf numFmtId="0" fontId="9" fillId="0" borderId="0" xfId="34" applyFont="1" applyProtection="1">
      <alignment/>
      <protection locked="0"/>
    </xf>
    <xf numFmtId="0" fontId="0" fillId="0" borderId="9" xfId="74" applyFont="1" applyFill="1" applyBorder="1" applyAlignment="1">
      <alignment horizontal="left" vertical="center"/>
      <protection/>
    </xf>
    <xf numFmtId="0" fontId="22" fillId="0" borderId="9" xfId="52" applyFont="1" applyFill="1" applyBorder="1" applyAlignment="1">
      <alignment horizontal="center" vertical="center"/>
      <protection/>
    </xf>
    <xf numFmtId="0" fontId="40" fillId="0" borderId="9" xfId="74" applyFont="1" applyFill="1" applyBorder="1" applyAlignment="1">
      <alignment horizontal="left" vertical="center" wrapText="1"/>
      <protection/>
    </xf>
    <xf numFmtId="0" fontId="22" fillId="0" borderId="9" xfId="74" applyFont="1" applyFill="1" applyBorder="1" applyAlignment="1">
      <alignment horizontal="left" vertical="center"/>
      <protection/>
    </xf>
    <xf numFmtId="0" fontId="41" fillId="0" borderId="10" xfId="34" applyFont="1" applyBorder="1" applyAlignment="1" applyProtection="1">
      <alignment horizontal="left" wrapText="1"/>
      <protection locked="0"/>
    </xf>
    <xf numFmtId="0" fontId="0" fillId="0" borderId="10" xfId="34" applyFont="1" applyBorder="1" applyAlignment="1" applyProtection="1">
      <alignment horizontal="left" wrapText="1"/>
      <protection locked="0"/>
    </xf>
    <xf numFmtId="0" fontId="0" fillId="0" borderId="0" xfId="34" applyFont="1" applyBorder="1" applyAlignment="1" applyProtection="1">
      <alignment horizontal="left" wrapText="1"/>
      <protection locked="0"/>
    </xf>
    <xf numFmtId="0" fontId="0" fillId="0" borderId="0" xfId="0" applyFont="1" applyAlignment="1">
      <alignment/>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_ET_STYLE_NoName_00_" xfId="32"/>
    <cellStyle name="标题" xfId="33"/>
    <cellStyle name="普通_收支总表" xfId="34"/>
    <cellStyle name="解释性文本" xfId="35"/>
    <cellStyle name="百分比 2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常规_12.08 2012年全省及省级基金收入执行及2013年计划(含说明)" xfId="48"/>
    <cellStyle name="汇总" xfId="49"/>
    <cellStyle name="好" xfId="50"/>
    <cellStyle name="适中" xfId="51"/>
    <cellStyle name="常规_2000年预计及2001年计划"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60% - 强调文字颜色 6" xfId="69"/>
    <cellStyle name="常规 2" xfId="70"/>
    <cellStyle name="常规 3" xfId="71"/>
    <cellStyle name="常规 4" xfId="72"/>
    <cellStyle name="常规 5" xfId="73"/>
    <cellStyle name="常规_2011年公共预算收入执行及2012年公共预算收入预算1.5晚清格式" xfId="74"/>
    <cellStyle name="常规_Sheet1" xfId="75"/>
    <cellStyle name="常规_支出预算12.9" xfId="76"/>
    <cellStyle name="样式 1" xfId="77"/>
  </cellStyles>
  <dxfs count="1">
    <dxf>
      <font>
        <b val="0"/>
        <i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V33"/>
  <sheetViews>
    <sheetView showZeros="0" workbookViewId="0" topLeftCell="A25">
      <selection activeCell="F22" sqref="F22"/>
    </sheetView>
  </sheetViews>
  <sheetFormatPr defaultColWidth="26.50390625" defaultRowHeight="14.25"/>
  <cols>
    <col min="1" max="1" width="22.50390625" style="171" customWidth="1"/>
    <col min="2" max="4" width="14.375" style="172" customWidth="1"/>
    <col min="5" max="5" width="13.75390625" style="172" customWidth="1"/>
    <col min="6" max="6" width="12.375" style="172" customWidth="1"/>
    <col min="7" max="16384" width="26.50390625" style="171" customWidth="1"/>
  </cols>
  <sheetData>
    <row r="1" spans="1:6" ht="41.25" customHeight="1">
      <c r="A1" s="173" t="s">
        <v>0</v>
      </c>
      <c r="B1" s="173"/>
      <c r="C1" s="173"/>
      <c r="D1" s="173"/>
      <c r="E1" s="173"/>
      <c r="F1" s="173"/>
    </row>
    <row r="2" spans="1:6" s="168" customFormat="1" ht="14.25">
      <c r="A2" s="174"/>
      <c r="B2" s="174"/>
      <c r="C2" s="174"/>
      <c r="D2" s="174"/>
      <c r="E2" s="174"/>
      <c r="F2" s="174" t="s">
        <v>1</v>
      </c>
    </row>
    <row r="3" spans="1:6" s="169" customFormat="1" ht="25.5" customHeight="1">
      <c r="A3" s="175" t="s">
        <v>2</v>
      </c>
      <c r="B3" s="175" t="s">
        <v>3</v>
      </c>
      <c r="C3" s="175" t="s">
        <v>4</v>
      </c>
      <c r="D3" s="175" t="s">
        <v>5</v>
      </c>
      <c r="E3" s="175" t="s">
        <v>6</v>
      </c>
      <c r="F3" s="176" t="s">
        <v>7</v>
      </c>
    </row>
    <row r="4" spans="1:256" ht="19.5" customHeight="1">
      <c r="A4" s="177" t="s">
        <v>8</v>
      </c>
      <c r="B4" s="178">
        <f>SUM(B5:B17)</f>
        <v>104991</v>
      </c>
      <c r="C4" s="178">
        <f>SUM(C5:C17)</f>
        <v>108100</v>
      </c>
      <c r="D4" s="178">
        <f>SUM(D5:D17)</f>
        <v>119233</v>
      </c>
      <c r="E4" s="179">
        <f aca="true" t="shared" si="0" ref="E4:E23">D4/C4</f>
        <v>1.1029879740980573</v>
      </c>
      <c r="F4" s="180">
        <f aca="true" t="shared" si="1" ref="F4:F16">(D4-B4)/B4</f>
        <v>0.13564972235715442</v>
      </c>
      <c r="IV4" s="194"/>
    </row>
    <row r="5" spans="1:256" ht="19.5" customHeight="1">
      <c r="A5" s="181" t="s">
        <v>9</v>
      </c>
      <c r="B5" s="182">
        <f>55214+223</f>
        <v>55437</v>
      </c>
      <c r="C5" s="182">
        <v>58700</v>
      </c>
      <c r="D5" s="182">
        <v>68162</v>
      </c>
      <c r="E5" s="183">
        <f t="shared" si="0"/>
        <v>1.1611925042589437</v>
      </c>
      <c r="F5" s="184">
        <f t="shared" si="1"/>
        <v>0.22953983801432257</v>
      </c>
      <c r="IV5" s="194"/>
    </row>
    <row r="6" spans="1:256" ht="19.5" customHeight="1">
      <c r="A6" s="185" t="s">
        <v>10</v>
      </c>
      <c r="B6" s="182">
        <v>15907</v>
      </c>
      <c r="C6" s="182">
        <v>14000</v>
      </c>
      <c r="D6" s="182">
        <v>13635</v>
      </c>
      <c r="E6" s="183">
        <f t="shared" si="0"/>
        <v>0.9739285714285715</v>
      </c>
      <c r="F6" s="184">
        <f t="shared" si="1"/>
        <v>-0.1428302005406425</v>
      </c>
      <c r="IV6" s="194"/>
    </row>
    <row r="7" spans="1:256" ht="19.5" customHeight="1">
      <c r="A7" s="185" t="s">
        <v>11</v>
      </c>
      <c r="B7" s="182">
        <v>7019</v>
      </c>
      <c r="C7" s="182">
        <v>7300</v>
      </c>
      <c r="D7" s="182">
        <v>6807</v>
      </c>
      <c r="E7" s="183">
        <f t="shared" si="0"/>
        <v>0.9324657534246575</v>
      </c>
      <c r="F7" s="184">
        <f t="shared" si="1"/>
        <v>-0.030203732725459467</v>
      </c>
      <c r="IV7" s="194"/>
    </row>
    <row r="8" spans="1:256" ht="19.5" customHeight="1">
      <c r="A8" s="185" t="s">
        <v>12</v>
      </c>
      <c r="B8" s="182">
        <v>204</v>
      </c>
      <c r="C8" s="182">
        <v>300</v>
      </c>
      <c r="D8" s="182">
        <v>225</v>
      </c>
      <c r="E8" s="183">
        <f t="shared" si="0"/>
        <v>0.75</v>
      </c>
      <c r="F8" s="184">
        <f t="shared" si="1"/>
        <v>0.10294117647058823</v>
      </c>
      <c r="G8" s="186"/>
      <c r="H8" s="186"/>
      <c r="I8" s="186"/>
      <c r="J8" s="186"/>
      <c r="IV8" s="194"/>
    </row>
    <row r="9" spans="1:256" ht="19.5" customHeight="1">
      <c r="A9" s="185" t="s">
        <v>13</v>
      </c>
      <c r="B9" s="182">
        <v>3315</v>
      </c>
      <c r="C9" s="182">
        <v>3600</v>
      </c>
      <c r="D9" s="182">
        <v>4659</v>
      </c>
      <c r="E9" s="183">
        <f t="shared" si="0"/>
        <v>1.2941666666666667</v>
      </c>
      <c r="F9" s="184">
        <f t="shared" si="1"/>
        <v>0.40542986425339367</v>
      </c>
      <c r="IV9" s="194"/>
    </row>
    <row r="10" spans="1:256" ht="19.5" customHeight="1">
      <c r="A10" s="185" t="s">
        <v>14</v>
      </c>
      <c r="B10" s="182">
        <v>3511</v>
      </c>
      <c r="C10" s="182">
        <v>3750</v>
      </c>
      <c r="D10" s="182">
        <v>2936</v>
      </c>
      <c r="E10" s="183">
        <f t="shared" si="0"/>
        <v>0.7829333333333334</v>
      </c>
      <c r="F10" s="184">
        <f t="shared" si="1"/>
        <v>-0.16377100541156367</v>
      </c>
      <c r="IV10" s="194"/>
    </row>
    <row r="11" spans="1:256" ht="19.5" customHeight="1">
      <c r="A11" s="185" t="s">
        <v>15</v>
      </c>
      <c r="B11" s="182">
        <v>1003</v>
      </c>
      <c r="C11" s="182">
        <v>1050</v>
      </c>
      <c r="D11" s="182">
        <v>1247</v>
      </c>
      <c r="E11" s="183">
        <f t="shared" si="0"/>
        <v>1.1876190476190476</v>
      </c>
      <c r="F11" s="184">
        <f t="shared" si="1"/>
        <v>0.2432701894317049</v>
      </c>
      <c r="IV11" s="194"/>
    </row>
    <row r="12" spans="1:256" ht="19.5" customHeight="1">
      <c r="A12" s="185" t="s">
        <v>16</v>
      </c>
      <c r="B12" s="182">
        <v>2456</v>
      </c>
      <c r="C12" s="182">
        <v>2650</v>
      </c>
      <c r="D12" s="182">
        <v>1654</v>
      </c>
      <c r="E12" s="183">
        <f t="shared" si="0"/>
        <v>0.6241509433962265</v>
      </c>
      <c r="F12" s="184">
        <f t="shared" si="1"/>
        <v>-0.3265472312703583</v>
      </c>
      <c r="IV12" s="194"/>
    </row>
    <row r="13" spans="1:256" ht="19.5" customHeight="1">
      <c r="A13" s="185" t="s">
        <v>17</v>
      </c>
      <c r="B13" s="182">
        <v>2041</v>
      </c>
      <c r="C13" s="182">
        <v>2100</v>
      </c>
      <c r="D13" s="182">
        <v>2432</v>
      </c>
      <c r="E13" s="183">
        <f t="shared" si="0"/>
        <v>1.158095238095238</v>
      </c>
      <c r="F13" s="184">
        <f t="shared" si="1"/>
        <v>0.19157275845173935</v>
      </c>
      <c r="IV13" s="194"/>
    </row>
    <row r="14" spans="1:256" ht="19.5" customHeight="1">
      <c r="A14" s="185" t="s">
        <v>18</v>
      </c>
      <c r="B14" s="182">
        <v>2452</v>
      </c>
      <c r="C14" s="182">
        <v>2650</v>
      </c>
      <c r="D14" s="182">
        <v>2585</v>
      </c>
      <c r="E14" s="183">
        <f t="shared" si="0"/>
        <v>0.9754716981132076</v>
      </c>
      <c r="F14" s="184">
        <f t="shared" si="1"/>
        <v>0.054241435562805876</v>
      </c>
      <c r="IV14" s="194"/>
    </row>
    <row r="15" spans="1:256" ht="19.5" customHeight="1">
      <c r="A15" s="185" t="s">
        <v>19</v>
      </c>
      <c r="B15" s="182">
        <v>1713</v>
      </c>
      <c r="C15" s="182">
        <v>2000</v>
      </c>
      <c r="D15" s="182">
        <v>249</v>
      </c>
      <c r="E15" s="183">
        <f t="shared" si="0"/>
        <v>0.1245</v>
      </c>
      <c r="F15" s="184">
        <f t="shared" si="1"/>
        <v>-0.8546409807355516</v>
      </c>
      <c r="IV15" s="194"/>
    </row>
    <row r="16" spans="1:256" ht="19.5" customHeight="1">
      <c r="A16" s="185" t="s">
        <v>20</v>
      </c>
      <c r="B16" s="182">
        <v>9933</v>
      </c>
      <c r="C16" s="182">
        <v>10000</v>
      </c>
      <c r="D16" s="182">
        <v>14616</v>
      </c>
      <c r="E16" s="183">
        <f t="shared" si="0"/>
        <v>1.4616</v>
      </c>
      <c r="F16" s="184">
        <f t="shared" si="1"/>
        <v>0.4714587737843552</v>
      </c>
      <c r="IV16" s="194"/>
    </row>
    <row r="17" spans="1:256" ht="19.5" customHeight="1">
      <c r="A17" s="185" t="s">
        <v>21</v>
      </c>
      <c r="B17" s="182"/>
      <c r="C17" s="182"/>
      <c r="D17" s="182">
        <v>26</v>
      </c>
      <c r="E17" s="179"/>
      <c r="F17" s="180"/>
      <c r="IV17" s="194"/>
    </row>
    <row r="18" spans="1:6" s="170" customFormat="1" ht="19.5" customHeight="1">
      <c r="A18" s="187" t="s">
        <v>22</v>
      </c>
      <c r="B18" s="188">
        <f>B19+B20+B21+B22</f>
        <v>30313</v>
      </c>
      <c r="C18" s="188">
        <f>C19+C20+C21+C22</f>
        <v>36700</v>
      </c>
      <c r="D18" s="188">
        <f>D19+D20+D21+D22</f>
        <v>39079</v>
      </c>
      <c r="E18" s="179">
        <f t="shared" si="0"/>
        <v>1.0648228882833788</v>
      </c>
      <c r="F18" s="180">
        <f aca="true" t="shared" si="2" ref="F18:F23">(D18-B18)/B18</f>
        <v>0.28918285883944184</v>
      </c>
    </row>
    <row r="19" spans="1:256" ht="19.5" customHeight="1">
      <c r="A19" s="185" t="s">
        <v>23</v>
      </c>
      <c r="B19" s="182">
        <v>11578</v>
      </c>
      <c r="C19" s="182">
        <v>9740</v>
      </c>
      <c r="D19" s="182">
        <v>15137</v>
      </c>
      <c r="E19" s="183">
        <f t="shared" si="0"/>
        <v>1.5541067761806981</v>
      </c>
      <c r="F19" s="184">
        <f t="shared" si="2"/>
        <v>0.30739333218172393</v>
      </c>
      <c r="IV19" s="194"/>
    </row>
    <row r="20" spans="1:256" ht="19.5" customHeight="1">
      <c r="A20" s="185" t="s">
        <v>24</v>
      </c>
      <c r="B20" s="182">
        <v>284</v>
      </c>
      <c r="C20" s="182">
        <v>1460</v>
      </c>
      <c r="D20" s="182">
        <v>2605</v>
      </c>
      <c r="E20" s="183">
        <f t="shared" si="0"/>
        <v>1.7842465753424657</v>
      </c>
      <c r="F20" s="184">
        <f t="shared" si="2"/>
        <v>8.172535211267606</v>
      </c>
      <c r="IV20" s="194"/>
    </row>
    <row r="21" spans="1:256" ht="19.5" customHeight="1">
      <c r="A21" s="185" t="s">
        <v>25</v>
      </c>
      <c r="B21" s="182">
        <v>4109</v>
      </c>
      <c r="C21" s="182">
        <v>23500</v>
      </c>
      <c r="D21" s="182">
        <v>12539</v>
      </c>
      <c r="E21" s="183">
        <f t="shared" si="0"/>
        <v>0.5335744680851063</v>
      </c>
      <c r="F21" s="184">
        <f t="shared" si="2"/>
        <v>2.051594061815527</v>
      </c>
      <c r="IV21" s="194"/>
    </row>
    <row r="22" spans="1:256" ht="27.75" customHeight="1">
      <c r="A22" s="189" t="s">
        <v>26</v>
      </c>
      <c r="B22" s="182">
        <v>14342</v>
      </c>
      <c r="C22" s="182">
        <v>2000</v>
      </c>
      <c r="D22" s="182">
        <v>8798</v>
      </c>
      <c r="E22" s="183">
        <f t="shared" si="0"/>
        <v>4.399</v>
      </c>
      <c r="F22" s="184">
        <f t="shared" si="2"/>
        <v>-0.3865569655557105</v>
      </c>
      <c r="IV22" s="194"/>
    </row>
    <row r="23" spans="1:256" ht="19.5" customHeight="1">
      <c r="A23" s="190" t="s">
        <v>27</v>
      </c>
      <c r="B23" s="188">
        <f>B4+B18</f>
        <v>135304</v>
      </c>
      <c r="C23" s="188">
        <f>C4+C18</f>
        <v>144800</v>
      </c>
      <c r="D23" s="188">
        <f>D4+D18</f>
        <v>158312</v>
      </c>
      <c r="E23" s="179">
        <f t="shared" si="0"/>
        <v>1.0933149171270717</v>
      </c>
      <c r="F23" s="180">
        <f t="shared" si="2"/>
        <v>0.1700467096316443</v>
      </c>
      <c r="IV23" s="194"/>
    </row>
    <row r="24" spans="1:6" ht="14.25" customHeight="1">
      <c r="A24" s="191" t="s">
        <v>28</v>
      </c>
      <c r="B24" s="192"/>
      <c r="C24" s="192"/>
      <c r="D24" s="192"/>
      <c r="E24" s="192"/>
      <c r="F24" s="192"/>
    </row>
    <row r="25" spans="1:6" ht="14.25">
      <c r="A25" s="193"/>
      <c r="B25" s="193"/>
      <c r="C25" s="193"/>
      <c r="D25" s="193"/>
      <c r="E25" s="193"/>
      <c r="F25" s="193"/>
    </row>
    <row r="26" spans="1:6" ht="14.25">
      <c r="A26" s="193"/>
      <c r="B26" s="193"/>
      <c r="C26" s="193"/>
      <c r="D26" s="193"/>
      <c r="E26" s="193"/>
      <c r="F26" s="193"/>
    </row>
    <row r="27" spans="1:6" ht="14.25">
      <c r="A27" s="193"/>
      <c r="B27" s="193"/>
      <c r="C27" s="193"/>
      <c r="D27" s="193"/>
      <c r="E27" s="193"/>
      <c r="F27" s="193"/>
    </row>
    <row r="28" spans="1:6" ht="14.25">
      <c r="A28" s="193"/>
      <c r="B28" s="193"/>
      <c r="C28" s="193"/>
      <c r="D28" s="193"/>
      <c r="E28" s="193"/>
      <c r="F28" s="193"/>
    </row>
    <row r="29" spans="1:6" ht="14.25">
      <c r="A29" s="193"/>
      <c r="B29" s="193"/>
      <c r="C29" s="193"/>
      <c r="D29" s="193"/>
      <c r="E29" s="193"/>
      <c r="F29" s="193"/>
    </row>
    <row r="30" spans="1:6" ht="4.5" customHeight="1">
      <c r="A30" s="193"/>
      <c r="B30" s="193"/>
      <c r="C30" s="193"/>
      <c r="D30" s="193"/>
      <c r="E30" s="193"/>
      <c r="F30" s="193"/>
    </row>
    <row r="31" spans="1:6" ht="14.25" customHeight="1" hidden="1">
      <c r="A31" s="193"/>
      <c r="B31" s="193"/>
      <c r="C31" s="193"/>
      <c r="D31" s="193"/>
      <c r="E31" s="193"/>
      <c r="F31" s="193"/>
    </row>
    <row r="32" spans="1:6" ht="14.25" customHeight="1" hidden="1">
      <c r="A32" s="193"/>
      <c r="B32" s="193"/>
      <c r="C32" s="193"/>
      <c r="D32" s="193"/>
      <c r="E32" s="193"/>
      <c r="F32" s="193"/>
    </row>
    <row r="33" spans="1:6" ht="132" customHeight="1">
      <c r="A33" s="193"/>
      <c r="B33" s="193"/>
      <c r="C33" s="193"/>
      <c r="D33" s="193"/>
      <c r="E33" s="193"/>
      <c r="F33" s="193"/>
    </row>
  </sheetData>
  <sheetProtection/>
  <mergeCells count="2">
    <mergeCell ref="A1:F1"/>
    <mergeCell ref="A24:F33"/>
  </mergeCells>
  <conditionalFormatting sqref="B5:D23">
    <cfRule type="cellIs" priority="1" dxfId="0" operator="equal" stopIfTrue="1">
      <formula>0</formula>
    </cfRule>
  </conditionalFormatting>
  <printOptions horizontalCentered="1"/>
  <pageMargins left="0.7900000000000001" right="0.7900000000000001" top="0.98" bottom="0.7900000000000001" header="0.71" footer="0.71"/>
  <pageSetup fitToHeight="1" fitToWidth="1" horizontalDpi="600" verticalDpi="600" orientation="portrait" paperSize="9" scale="98"/>
</worksheet>
</file>

<file path=xl/worksheets/sheet10.xml><?xml version="1.0" encoding="utf-8"?>
<worksheet xmlns="http://schemas.openxmlformats.org/spreadsheetml/2006/main" xmlns:r="http://schemas.openxmlformats.org/officeDocument/2006/relationships">
  <dimension ref="A1:E479"/>
  <sheetViews>
    <sheetView zoomScaleSheetLayoutView="100" workbookViewId="0" topLeftCell="A1">
      <selection activeCell="E2" sqref="E2"/>
    </sheetView>
  </sheetViews>
  <sheetFormatPr defaultColWidth="9.00390625" defaultRowHeight="14.25"/>
  <cols>
    <col min="1" max="1" width="10.25390625" style="0" customWidth="1"/>
    <col min="2" max="2" width="27.625" style="0" customWidth="1"/>
    <col min="3" max="3" width="13.375" style="0" customWidth="1"/>
    <col min="4" max="4" width="15.00390625" style="35" customWidth="1"/>
    <col min="5" max="5" width="16.125" style="0" customWidth="1"/>
  </cols>
  <sheetData>
    <row r="1" spans="1:5" ht="25.5">
      <c r="A1" s="36" t="s">
        <v>569</v>
      </c>
      <c r="B1" s="36"/>
      <c r="C1" s="36"/>
      <c r="D1" s="37"/>
      <c r="E1" s="36"/>
    </row>
    <row r="2" spans="1:5" ht="14.25">
      <c r="A2" s="38"/>
      <c r="B2" s="38"/>
      <c r="C2" s="38"/>
      <c r="D2" s="39"/>
      <c r="E2" s="40" t="s">
        <v>1</v>
      </c>
    </row>
    <row r="3" spans="1:5" ht="21" customHeight="1">
      <c r="A3" s="41" t="s">
        <v>30</v>
      </c>
      <c r="B3" s="41" t="s">
        <v>31</v>
      </c>
      <c r="C3" s="42" t="s">
        <v>3</v>
      </c>
      <c r="D3" s="43" t="s">
        <v>32</v>
      </c>
      <c r="E3" s="44" t="s">
        <v>33</v>
      </c>
    </row>
    <row r="4" spans="1:5" ht="14.25">
      <c r="A4" s="45"/>
      <c r="B4" s="46" t="s">
        <v>34</v>
      </c>
      <c r="C4" s="47">
        <v>389645</v>
      </c>
      <c r="D4" s="48">
        <v>431969</v>
      </c>
      <c r="E4" s="49">
        <f aca="true" t="shared" si="0" ref="E4:E6">(D4-C4)/C4</f>
        <v>0.1086219507500417</v>
      </c>
    </row>
    <row r="5" spans="1:5" ht="14.25">
      <c r="A5" s="45">
        <v>201</v>
      </c>
      <c r="B5" s="46" t="s">
        <v>35</v>
      </c>
      <c r="C5" s="47">
        <v>34174</v>
      </c>
      <c r="D5" s="48">
        <v>42346</v>
      </c>
      <c r="E5" s="49">
        <f t="shared" si="0"/>
        <v>0.23912916252121497</v>
      </c>
    </row>
    <row r="6" spans="1:5" ht="14.25">
      <c r="A6" s="45">
        <v>20101</v>
      </c>
      <c r="B6" s="46" t="s">
        <v>36</v>
      </c>
      <c r="C6" s="47">
        <v>1177</v>
      </c>
      <c r="D6" s="48">
        <f>SUM(D7:D13)</f>
        <v>1361</v>
      </c>
      <c r="E6" s="49">
        <f t="shared" si="0"/>
        <v>0.15632965165675447</v>
      </c>
    </row>
    <row r="7" spans="1:5" ht="14.25">
      <c r="A7" s="45">
        <v>2010101</v>
      </c>
      <c r="B7" s="45" t="s">
        <v>37</v>
      </c>
      <c r="C7" s="50">
        <v>921</v>
      </c>
      <c r="D7" s="48">
        <v>1088</v>
      </c>
      <c r="E7" s="49"/>
    </row>
    <row r="8" spans="1:5" ht="14.25">
      <c r="A8" s="45">
        <v>2010102</v>
      </c>
      <c r="B8" s="45" t="s">
        <v>38</v>
      </c>
      <c r="C8" s="50">
        <v>13</v>
      </c>
      <c r="D8" s="48">
        <v>49</v>
      </c>
      <c r="E8" s="49"/>
    </row>
    <row r="9" spans="1:5" ht="14.25">
      <c r="A9" s="45">
        <v>2010104</v>
      </c>
      <c r="B9" s="45" t="s">
        <v>39</v>
      </c>
      <c r="C9" s="50">
        <v>98</v>
      </c>
      <c r="D9" s="48">
        <v>74</v>
      </c>
      <c r="E9" s="49"/>
    </row>
    <row r="10" spans="1:5" ht="14.25">
      <c r="A10" s="45">
        <v>2010106</v>
      </c>
      <c r="B10" s="45" t="s">
        <v>40</v>
      </c>
      <c r="C10" s="50">
        <v>11</v>
      </c>
      <c r="D10" s="48">
        <v>24</v>
      </c>
      <c r="E10" s="49"/>
    </row>
    <row r="11" spans="1:5" ht="14.25">
      <c r="A11" s="45">
        <v>2010107</v>
      </c>
      <c r="B11" s="45" t="s">
        <v>41</v>
      </c>
      <c r="C11" s="50">
        <v>36</v>
      </c>
      <c r="D11" s="48">
        <v>35</v>
      </c>
      <c r="E11" s="49"/>
    </row>
    <row r="12" spans="1:5" ht="14.25">
      <c r="A12" s="45">
        <v>2010108</v>
      </c>
      <c r="B12" s="45" t="s">
        <v>42</v>
      </c>
      <c r="C12" s="50">
        <v>59</v>
      </c>
      <c r="D12" s="48">
        <v>71</v>
      </c>
      <c r="E12" s="49"/>
    </row>
    <row r="13" spans="1:5" ht="14.25">
      <c r="A13" s="45">
        <v>2010199</v>
      </c>
      <c r="B13" s="45" t="s">
        <v>43</v>
      </c>
      <c r="C13" s="50">
        <v>39</v>
      </c>
      <c r="D13" s="48">
        <v>20</v>
      </c>
      <c r="E13" s="49"/>
    </row>
    <row r="14" spans="1:5" ht="14.25">
      <c r="A14" s="45">
        <v>20102</v>
      </c>
      <c r="B14" s="46" t="s">
        <v>44</v>
      </c>
      <c r="C14" s="50">
        <v>663</v>
      </c>
      <c r="D14" s="48">
        <f>SUM(D15:D20)</f>
        <v>653</v>
      </c>
      <c r="E14" s="49">
        <f>(D14-C14)/C14</f>
        <v>-0.015082956259426848</v>
      </c>
    </row>
    <row r="15" spans="1:5" ht="14.25">
      <c r="A15" s="45">
        <v>2010201</v>
      </c>
      <c r="B15" s="45" t="s">
        <v>37</v>
      </c>
      <c r="C15" s="50">
        <v>438</v>
      </c>
      <c r="D15" s="48">
        <v>484</v>
      </c>
      <c r="E15" s="49"/>
    </row>
    <row r="16" spans="1:5" ht="14.25">
      <c r="A16" s="45">
        <v>2010204</v>
      </c>
      <c r="B16" s="45" t="s">
        <v>45</v>
      </c>
      <c r="C16" s="50">
        <v>70</v>
      </c>
      <c r="D16" s="48">
        <v>54</v>
      </c>
      <c r="E16" s="49"/>
    </row>
    <row r="17" spans="1:5" ht="14.25">
      <c r="A17" s="45">
        <v>2010205</v>
      </c>
      <c r="B17" s="45" t="s">
        <v>46</v>
      </c>
      <c r="C17" s="50">
        <v>19</v>
      </c>
      <c r="D17" s="48">
        <v>12</v>
      </c>
      <c r="E17" s="49"/>
    </row>
    <row r="18" spans="1:5" ht="14.25">
      <c r="A18" s="45">
        <v>2010206</v>
      </c>
      <c r="B18" s="45" t="s">
        <v>47</v>
      </c>
      <c r="C18" s="50">
        <v>6</v>
      </c>
      <c r="D18" s="48">
        <v>18</v>
      </c>
      <c r="E18" s="49"/>
    </row>
    <row r="19" spans="1:5" ht="14.25">
      <c r="A19" s="45">
        <v>2010250</v>
      </c>
      <c r="B19" s="45" t="s">
        <v>48</v>
      </c>
      <c r="C19" s="50">
        <v>29</v>
      </c>
      <c r="D19" s="48">
        <v>29</v>
      </c>
      <c r="E19" s="49"/>
    </row>
    <row r="20" spans="1:5" ht="14.25">
      <c r="A20" s="45">
        <v>2010299</v>
      </c>
      <c r="B20" s="45" t="s">
        <v>49</v>
      </c>
      <c r="C20" s="50">
        <v>101</v>
      </c>
      <c r="D20" s="48">
        <v>56</v>
      </c>
      <c r="E20" s="49"/>
    </row>
    <row r="21" spans="1:5" ht="14.25">
      <c r="A21" s="45">
        <v>20103</v>
      </c>
      <c r="B21" s="46" t="s">
        <v>50</v>
      </c>
      <c r="C21" s="47">
        <v>15357</v>
      </c>
      <c r="D21" s="48">
        <f>SUM(D22:D30)</f>
        <v>20583</v>
      </c>
      <c r="E21" s="49">
        <f>(D21-C21)/C21</f>
        <v>0.340300840007814</v>
      </c>
    </row>
    <row r="22" spans="1:5" ht="14.25">
      <c r="A22" s="45">
        <v>2010301</v>
      </c>
      <c r="B22" s="45" t="s">
        <v>37</v>
      </c>
      <c r="C22" s="47">
        <v>11887</v>
      </c>
      <c r="D22" s="48">
        <v>14985</v>
      </c>
      <c r="E22" s="49"/>
    </row>
    <row r="23" spans="1:5" ht="14.25">
      <c r="A23" s="45">
        <v>2010302</v>
      </c>
      <c r="B23" s="45" t="s">
        <v>38</v>
      </c>
      <c r="C23" s="50">
        <v>70</v>
      </c>
      <c r="D23" s="48">
        <v>499</v>
      </c>
      <c r="E23" s="49"/>
    </row>
    <row r="24" spans="1:5" ht="14.25">
      <c r="A24" s="45">
        <v>2010303</v>
      </c>
      <c r="B24" s="45" t="s">
        <v>51</v>
      </c>
      <c r="C24" s="50">
        <v>80</v>
      </c>
      <c r="D24" s="48">
        <v>307</v>
      </c>
      <c r="E24" s="49"/>
    </row>
    <row r="25" spans="1:5" ht="14.25">
      <c r="A25" s="45">
        <v>2010305</v>
      </c>
      <c r="B25" s="45" t="s">
        <v>52</v>
      </c>
      <c r="C25" s="50">
        <v>8</v>
      </c>
      <c r="D25" s="48">
        <v>345</v>
      </c>
      <c r="E25" s="49"/>
    </row>
    <row r="26" spans="1:5" ht="14.25">
      <c r="A26" s="45">
        <v>2010306</v>
      </c>
      <c r="B26" s="45" t="s">
        <v>53</v>
      </c>
      <c r="C26" s="50">
        <v>269</v>
      </c>
      <c r="D26" s="48"/>
      <c r="E26" s="49"/>
    </row>
    <row r="27" spans="1:5" ht="14.25">
      <c r="A27" s="45">
        <v>2010307</v>
      </c>
      <c r="B27" s="45" t="s">
        <v>54</v>
      </c>
      <c r="C27" s="50">
        <v>41</v>
      </c>
      <c r="D27" s="48">
        <v>55</v>
      </c>
      <c r="E27" s="49"/>
    </row>
    <row r="28" spans="1:5" ht="14.25">
      <c r="A28" s="45">
        <v>2010308</v>
      </c>
      <c r="B28" s="45" t="s">
        <v>55</v>
      </c>
      <c r="C28" s="50">
        <v>243</v>
      </c>
      <c r="D28" s="48">
        <v>232</v>
      </c>
      <c r="E28" s="49"/>
    </row>
    <row r="29" spans="1:5" ht="14.25">
      <c r="A29" s="45">
        <v>2010350</v>
      </c>
      <c r="B29" s="45" t="s">
        <v>48</v>
      </c>
      <c r="C29" s="50">
        <v>253</v>
      </c>
      <c r="D29" s="48">
        <v>839</v>
      </c>
      <c r="E29" s="49"/>
    </row>
    <row r="30" spans="1:5" ht="14.25">
      <c r="A30" s="45">
        <v>2010399</v>
      </c>
      <c r="B30" s="45" t="s">
        <v>56</v>
      </c>
      <c r="C30" s="47">
        <v>2506</v>
      </c>
      <c r="D30" s="48">
        <v>3321</v>
      </c>
      <c r="E30" s="49"/>
    </row>
    <row r="31" spans="1:5" ht="14.25">
      <c r="A31" s="45">
        <v>20104</v>
      </c>
      <c r="B31" s="46" t="s">
        <v>57</v>
      </c>
      <c r="C31" s="47">
        <v>1454</v>
      </c>
      <c r="D31" s="48">
        <f>SUM(D32:D37)</f>
        <v>1015</v>
      </c>
      <c r="E31" s="49">
        <f>(D31-C31)/C31</f>
        <v>-0.30192572214580465</v>
      </c>
    </row>
    <row r="32" spans="1:5" ht="14.25">
      <c r="A32" s="45">
        <v>2010401</v>
      </c>
      <c r="B32" s="45" t="s">
        <v>37</v>
      </c>
      <c r="C32" s="50">
        <v>533</v>
      </c>
      <c r="D32" s="48">
        <v>607</v>
      </c>
      <c r="E32" s="49"/>
    </row>
    <row r="33" spans="1:5" ht="14.25">
      <c r="A33" s="45">
        <v>2010406</v>
      </c>
      <c r="B33" s="45" t="s">
        <v>58</v>
      </c>
      <c r="C33" s="50">
        <v>2</v>
      </c>
      <c r="D33" s="48">
        <v>10</v>
      </c>
      <c r="E33" s="49"/>
    </row>
    <row r="34" spans="1:5" ht="14.25">
      <c r="A34" s="45">
        <v>2010407</v>
      </c>
      <c r="B34" s="45" t="s">
        <v>59</v>
      </c>
      <c r="C34" s="50">
        <v>18</v>
      </c>
      <c r="D34" s="48">
        <v>11</v>
      </c>
      <c r="E34" s="49"/>
    </row>
    <row r="35" spans="1:5" ht="14.25">
      <c r="A35" s="45">
        <v>2010408</v>
      </c>
      <c r="B35" s="45" t="s">
        <v>60</v>
      </c>
      <c r="C35" s="50">
        <v>51</v>
      </c>
      <c r="D35" s="48">
        <v>49</v>
      </c>
      <c r="E35" s="49"/>
    </row>
    <row r="36" spans="1:5" ht="14.25">
      <c r="A36" s="45">
        <v>2010450</v>
      </c>
      <c r="B36" s="45" t="s">
        <v>48</v>
      </c>
      <c r="C36" s="50">
        <v>212</v>
      </c>
      <c r="D36" s="48">
        <v>253</v>
      </c>
      <c r="E36" s="49"/>
    </row>
    <row r="37" spans="1:5" ht="14.25">
      <c r="A37" s="45">
        <v>2010499</v>
      </c>
      <c r="B37" s="45" t="s">
        <v>61</v>
      </c>
      <c r="C37" s="50">
        <v>638</v>
      </c>
      <c r="D37" s="48">
        <v>85</v>
      </c>
      <c r="E37" s="49"/>
    </row>
    <row r="38" spans="1:5" ht="14.25">
      <c r="A38" s="45">
        <v>20105</v>
      </c>
      <c r="B38" s="46" t="s">
        <v>62</v>
      </c>
      <c r="C38" s="50">
        <v>678</v>
      </c>
      <c r="D38" s="48">
        <f>SUM(D39:D45)</f>
        <v>944</v>
      </c>
      <c r="E38" s="49">
        <f>(D38-C38)/C38</f>
        <v>0.39233038348082594</v>
      </c>
    </row>
    <row r="39" spans="1:5" ht="14.25">
      <c r="A39" s="45">
        <v>2010501</v>
      </c>
      <c r="B39" s="45" t="s">
        <v>37</v>
      </c>
      <c r="C39" s="50">
        <v>178</v>
      </c>
      <c r="D39" s="48">
        <v>435</v>
      </c>
      <c r="E39" s="49"/>
    </row>
    <row r="40" spans="1:5" ht="14.25">
      <c r="A40" s="45">
        <v>2010505</v>
      </c>
      <c r="B40" s="45" t="s">
        <v>63</v>
      </c>
      <c r="C40" s="50">
        <v>87</v>
      </c>
      <c r="D40" s="48">
        <v>89</v>
      </c>
      <c r="E40" s="49"/>
    </row>
    <row r="41" spans="1:5" ht="14.25">
      <c r="A41" s="45">
        <v>2010506</v>
      </c>
      <c r="B41" s="45" t="s">
        <v>64</v>
      </c>
      <c r="C41" s="50"/>
      <c r="D41" s="48"/>
      <c r="E41" s="49"/>
    </row>
    <row r="42" spans="1:5" ht="14.25">
      <c r="A42" s="45">
        <v>2010507</v>
      </c>
      <c r="B42" s="45" t="s">
        <v>65</v>
      </c>
      <c r="C42" s="50">
        <v>107</v>
      </c>
      <c r="D42" s="48">
        <v>109</v>
      </c>
      <c r="E42" s="49"/>
    </row>
    <row r="43" spans="1:5" ht="14.25">
      <c r="A43" s="45">
        <v>2010508</v>
      </c>
      <c r="B43" s="45" t="s">
        <v>66</v>
      </c>
      <c r="C43" s="50">
        <v>15</v>
      </c>
      <c r="D43" s="48">
        <v>15</v>
      </c>
      <c r="E43" s="49"/>
    </row>
    <row r="44" spans="1:5" ht="14.25">
      <c r="A44" s="45">
        <v>2010550</v>
      </c>
      <c r="B44" s="45" t="s">
        <v>48</v>
      </c>
      <c r="C44" s="50">
        <v>250</v>
      </c>
      <c r="D44" s="48">
        <v>256</v>
      </c>
      <c r="E44" s="49"/>
    </row>
    <row r="45" spans="1:5" ht="14.25">
      <c r="A45" s="45">
        <v>2010599</v>
      </c>
      <c r="B45" s="45" t="s">
        <v>67</v>
      </c>
      <c r="C45" s="50">
        <v>41</v>
      </c>
      <c r="D45" s="48">
        <v>40</v>
      </c>
      <c r="E45" s="49"/>
    </row>
    <row r="46" spans="1:5" ht="14.25">
      <c r="A46" s="45">
        <v>20106</v>
      </c>
      <c r="B46" s="46" t="s">
        <v>68</v>
      </c>
      <c r="C46" s="47">
        <v>2208</v>
      </c>
      <c r="D46" s="48">
        <f>SUM(D47:D52)</f>
        <v>2155</v>
      </c>
      <c r="E46" s="49">
        <f>(D46-C46)/C46</f>
        <v>-0.024003623188405796</v>
      </c>
    </row>
    <row r="47" spans="1:5" ht="14.25">
      <c r="A47" s="45">
        <v>2010601</v>
      </c>
      <c r="B47" s="45" t="s">
        <v>37</v>
      </c>
      <c r="C47" s="47">
        <v>1072</v>
      </c>
      <c r="D47" s="48">
        <v>1210</v>
      </c>
      <c r="E47" s="49"/>
    </row>
    <row r="48" spans="1:5" ht="14.25">
      <c r="A48" s="45">
        <v>2010602</v>
      </c>
      <c r="B48" s="45" t="s">
        <v>38</v>
      </c>
      <c r="C48" s="50">
        <v>20</v>
      </c>
      <c r="D48" s="48">
        <v>15</v>
      </c>
      <c r="E48" s="49"/>
    </row>
    <row r="49" spans="1:5" ht="14.25">
      <c r="A49" s="45">
        <v>2010607</v>
      </c>
      <c r="B49" s="45" t="s">
        <v>69</v>
      </c>
      <c r="C49" s="50">
        <v>47</v>
      </c>
      <c r="D49" s="48">
        <v>58</v>
      </c>
      <c r="E49" s="49"/>
    </row>
    <row r="50" spans="1:5" ht="14.25">
      <c r="A50" s="45">
        <v>2010608</v>
      </c>
      <c r="B50" s="45" t="s">
        <v>70</v>
      </c>
      <c r="C50" s="50">
        <v>312</v>
      </c>
      <c r="D50" s="48">
        <v>339</v>
      </c>
      <c r="E50" s="49"/>
    </row>
    <row r="51" spans="1:5" ht="14.25">
      <c r="A51" s="45">
        <v>2010650</v>
      </c>
      <c r="B51" s="45" t="s">
        <v>48</v>
      </c>
      <c r="C51" s="50">
        <v>341</v>
      </c>
      <c r="D51" s="48">
        <v>326</v>
      </c>
      <c r="E51" s="49"/>
    </row>
    <row r="52" spans="1:5" ht="14.25">
      <c r="A52" s="45">
        <v>2010699</v>
      </c>
      <c r="B52" s="45" t="s">
        <v>71</v>
      </c>
      <c r="C52" s="50">
        <v>416</v>
      </c>
      <c r="D52" s="48">
        <v>207</v>
      </c>
      <c r="E52" s="49"/>
    </row>
    <row r="53" spans="1:5" ht="14.25">
      <c r="A53" s="45">
        <v>20107</v>
      </c>
      <c r="B53" s="46" t="s">
        <v>72</v>
      </c>
      <c r="C53" s="50">
        <v>520</v>
      </c>
      <c r="D53" s="48">
        <f>SUM(D54:D54)</f>
        <v>920</v>
      </c>
      <c r="E53" s="49">
        <f>(D53-C53)/C53</f>
        <v>0.7692307692307693</v>
      </c>
    </row>
    <row r="54" spans="1:5" ht="14.25">
      <c r="A54" s="45">
        <v>2010799</v>
      </c>
      <c r="B54" s="45" t="s">
        <v>73</v>
      </c>
      <c r="C54" s="50">
        <v>520</v>
      </c>
      <c r="D54" s="48">
        <v>920</v>
      </c>
      <c r="E54" s="49"/>
    </row>
    <row r="55" spans="1:5" ht="14.25">
      <c r="A55" s="45">
        <v>20108</v>
      </c>
      <c r="B55" s="46" t="s">
        <v>74</v>
      </c>
      <c r="C55" s="50">
        <v>655</v>
      </c>
      <c r="D55" s="48">
        <f>SUM(D56:D58)</f>
        <v>603</v>
      </c>
      <c r="E55" s="49">
        <f>(D55-C55)/C55</f>
        <v>-0.07938931297709924</v>
      </c>
    </row>
    <row r="56" spans="1:5" ht="14.25">
      <c r="A56" s="45">
        <v>2010801</v>
      </c>
      <c r="B56" s="45" t="s">
        <v>37</v>
      </c>
      <c r="C56" s="50">
        <v>287</v>
      </c>
      <c r="D56" s="48">
        <v>299</v>
      </c>
      <c r="E56" s="49"/>
    </row>
    <row r="57" spans="1:5" ht="14.25">
      <c r="A57" s="45">
        <v>2010804</v>
      </c>
      <c r="B57" s="45" t="s">
        <v>75</v>
      </c>
      <c r="C57" s="50">
        <v>190</v>
      </c>
      <c r="D57" s="48">
        <v>182</v>
      </c>
      <c r="E57" s="49"/>
    </row>
    <row r="58" spans="1:5" ht="14.25">
      <c r="A58" s="45">
        <v>2010850</v>
      </c>
      <c r="B58" s="45" t="s">
        <v>48</v>
      </c>
      <c r="C58" s="50">
        <v>110</v>
      </c>
      <c r="D58" s="48">
        <v>122</v>
      </c>
      <c r="E58" s="49"/>
    </row>
    <row r="59" spans="1:5" ht="14.25">
      <c r="A59" s="45">
        <v>2010899</v>
      </c>
      <c r="B59" s="45" t="s">
        <v>76</v>
      </c>
      <c r="C59" s="50">
        <v>68</v>
      </c>
      <c r="D59" s="48"/>
      <c r="E59" s="49"/>
    </row>
    <row r="60" spans="1:5" ht="14.25">
      <c r="A60" s="45">
        <v>20110</v>
      </c>
      <c r="B60" s="46" t="s">
        <v>77</v>
      </c>
      <c r="C60" s="50">
        <v>321</v>
      </c>
      <c r="D60" s="48">
        <f>SUM(D61:D64)</f>
        <v>348</v>
      </c>
      <c r="E60" s="49">
        <f>(D60-C60)/C60</f>
        <v>0.08411214953271028</v>
      </c>
    </row>
    <row r="61" spans="1:5" ht="14.25">
      <c r="A61" s="45">
        <v>2011001</v>
      </c>
      <c r="B61" s="45" t="s">
        <v>37</v>
      </c>
      <c r="C61" s="50">
        <v>180</v>
      </c>
      <c r="D61" s="48">
        <v>231</v>
      </c>
      <c r="E61" s="49"/>
    </row>
    <row r="62" spans="1:5" ht="14.25">
      <c r="A62" s="45">
        <v>2011011</v>
      </c>
      <c r="B62" s="45" t="s">
        <v>78</v>
      </c>
      <c r="C62" s="50">
        <v>16</v>
      </c>
      <c r="D62" s="48"/>
      <c r="E62" s="49"/>
    </row>
    <row r="63" spans="1:5" ht="14.25">
      <c r="A63" s="45">
        <v>2011050</v>
      </c>
      <c r="B63" s="45" t="s">
        <v>48</v>
      </c>
      <c r="C63" s="50">
        <v>27</v>
      </c>
      <c r="D63" s="48">
        <v>38</v>
      </c>
      <c r="E63" s="49"/>
    </row>
    <row r="64" spans="1:5" ht="14.25">
      <c r="A64" s="45">
        <v>2011099</v>
      </c>
      <c r="B64" s="45" t="s">
        <v>79</v>
      </c>
      <c r="C64" s="50">
        <v>98</v>
      </c>
      <c r="D64" s="48">
        <v>79</v>
      </c>
      <c r="E64" s="49"/>
    </row>
    <row r="65" spans="1:5" ht="14.25">
      <c r="A65" s="45">
        <v>20111</v>
      </c>
      <c r="B65" s="46" t="s">
        <v>80</v>
      </c>
      <c r="C65" s="50">
        <v>825</v>
      </c>
      <c r="D65" s="48">
        <f>SUM(D66:D69)</f>
        <v>1112</v>
      </c>
      <c r="E65" s="49">
        <f>(D65-C65)/C65</f>
        <v>0.3478787878787879</v>
      </c>
    </row>
    <row r="66" spans="1:5" ht="14.25">
      <c r="A66" s="45">
        <v>2011101</v>
      </c>
      <c r="B66" s="45" t="s">
        <v>37</v>
      </c>
      <c r="C66" s="50">
        <v>681</v>
      </c>
      <c r="D66" s="48">
        <v>949</v>
      </c>
      <c r="E66" s="49"/>
    </row>
    <row r="67" spans="1:5" ht="14.25">
      <c r="A67" s="45">
        <v>2011105</v>
      </c>
      <c r="B67" s="45" t="s">
        <v>81</v>
      </c>
      <c r="C67" s="50"/>
      <c r="D67" s="48"/>
      <c r="E67" s="49"/>
    </row>
    <row r="68" spans="1:5" ht="14.25">
      <c r="A68" s="45">
        <v>2011150</v>
      </c>
      <c r="B68" s="45" t="s">
        <v>48</v>
      </c>
      <c r="C68" s="50">
        <v>19</v>
      </c>
      <c r="D68" s="48">
        <v>27</v>
      </c>
      <c r="E68" s="49"/>
    </row>
    <row r="69" spans="1:5" ht="14.25">
      <c r="A69" s="45">
        <v>2011199</v>
      </c>
      <c r="B69" s="45" t="s">
        <v>82</v>
      </c>
      <c r="C69" s="50">
        <v>125</v>
      </c>
      <c r="D69" s="48">
        <v>136</v>
      </c>
      <c r="E69" s="49"/>
    </row>
    <row r="70" spans="1:5" ht="14.25">
      <c r="A70" s="45">
        <v>20113</v>
      </c>
      <c r="B70" s="46" t="s">
        <v>83</v>
      </c>
      <c r="C70" s="50">
        <v>984</v>
      </c>
      <c r="D70" s="48">
        <f>SUM(D71:D74)</f>
        <v>1098</v>
      </c>
      <c r="E70" s="49">
        <f>(D70-C70)/C70</f>
        <v>0.11585365853658537</v>
      </c>
    </row>
    <row r="71" spans="1:5" ht="14.25">
      <c r="A71" s="45">
        <v>2011301</v>
      </c>
      <c r="B71" s="45" t="s">
        <v>37</v>
      </c>
      <c r="C71" s="50">
        <v>581</v>
      </c>
      <c r="D71" s="48">
        <v>663</v>
      </c>
      <c r="E71" s="49"/>
    </row>
    <row r="72" spans="1:5" ht="14.25">
      <c r="A72" s="45">
        <v>2011308</v>
      </c>
      <c r="B72" s="45" t="s">
        <v>84</v>
      </c>
      <c r="C72" s="50">
        <v>177</v>
      </c>
      <c r="D72" s="48">
        <v>109</v>
      </c>
      <c r="E72" s="49"/>
    </row>
    <row r="73" spans="1:5" ht="14.25">
      <c r="A73" s="45">
        <v>2011350</v>
      </c>
      <c r="B73" s="45" t="s">
        <v>48</v>
      </c>
      <c r="C73" s="50">
        <v>184</v>
      </c>
      <c r="D73" s="48">
        <v>249</v>
      </c>
      <c r="E73" s="49"/>
    </row>
    <row r="74" spans="1:5" ht="14.25">
      <c r="A74" s="45">
        <v>2011399</v>
      </c>
      <c r="B74" s="45" t="s">
        <v>85</v>
      </c>
      <c r="C74" s="50">
        <v>42</v>
      </c>
      <c r="D74" s="48">
        <v>77</v>
      </c>
      <c r="E74" s="49"/>
    </row>
    <row r="75" spans="1:5" ht="14.25">
      <c r="A75" s="45">
        <v>20115</v>
      </c>
      <c r="B75" s="46" t="s">
        <v>86</v>
      </c>
      <c r="C75" s="47">
        <v>2275</v>
      </c>
      <c r="D75" s="48">
        <f>SUM(D76:D83)</f>
        <v>2404</v>
      </c>
      <c r="E75" s="49">
        <f>(D75-C75)/C75</f>
        <v>0.056703296703296706</v>
      </c>
    </row>
    <row r="76" spans="1:5" ht="14.25">
      <c r="A76" s="45">
        <v>2011501</v>
      </c>
      <c r="B76" s="45" t="s">
        <v>37</v>
      </c>
      <c r="C76" s="47">
        <v>1852</v>
      </c>
      <c r="D76" s="48">
        <v>2062</v>
      </c>
      <c r="E76" s="49"/>
    </row>
    <row r="77" spans="1:5" ht="14.25">
      <c r="A77" s="45">
        <v>2011502</v>
      </c>
      <c r="B77" s="45" t="s">
        <v>38</v>
      </c>
      <c r="C77" s="50">
        <v>201</v>
      </c>
      <c r="D77" s="48">
        <v>139</v>
      </c>
      <c r="E77" s="49"/>
    </row>
    <row r="78" spans="1:5" ht="14.25">
      <c r="A78" s="45">
        <v>2011504</v>
      </c>
      <c r="B78" s="45" t="s">
        <v>87</v>
      </c>
      <c r="C78" s="50"/>
      <c r="D78" s="48"/>
      <c r="E78" s="49"/>
    </row>
    <row r="79" spans="1:5" ht="14.25">
      <c r="A79" s="45">
        <v>2011505</v>
      </c>
      <c r="B79" s="45" t="s">
        <v>88</v>
      </c>
      <c r="C79" s="50"/>
      <c r="D79" s="48">
        <v>16</v>
      </c>
      <c r="E79" s="49"/>
    </row>
    <row r="80" spans="1:5" ht="14.25">
      <c r="A80" s="45">
        <v>2011506</v>
      </c>
      <c r="B80" s="45" t="s">
        <v>89</v>
      </c>
      <c r="C80" s="50">
        <v>6</v>
      </c>
      <c r="D80" s="48">
        <v>7</v>
      </c>
      <c r="E80" s="49"/>
    </row>
    <row r="81" spans="1:5" ht="14.25">
      <c r="A81" s="45">
        <v>2011507</v>
      </c>
      <c r="B81" s="45" t="s">
        <v>69</v>
      </c>
      <c r="C81" s="50">
        <v>0</v>
      </c>
      <c r="D81" s="48">
        <v>8</v>
      </c>
      <c r="E81" s="49"/>
    </row>
    <row r="82" spans="1:5" ht="14.25">
      <c r="A82" s="45">
        <v>2011550</v>
      </c>
      <c r="B82" s="45" t="s">
        <v>48</v>
      </c>
      <c r="C82" s="50">
        <v>45</v>
      </c>
      <c r="D82" s="48">
        <v>96</v>
      </c>
      <c r="E82" s="49"/>
    </row>
    <row r="83" spans="1:5" ht="14.25">
      <c r="A83" s="45">
        <v>2011599</v>
      </c>
      <c r="B83" s="45" t="s">
        <v>90</v>
      </c>
      <c r="C83" s="50">
        <v>171</v>
      </c>
      <c r="D83" s="48">
        <v>76</v>
      </c>
      <c r="E83" s="49"/>
    </row>
    <row r="84" spans="1:5" ht="14.25">
      <c r="A84" s="45">
        <v>20117</v>
      </c>
      <c r="B84" s="46" t="s">
        <v>91</v>
      </c>
      <c r="C84" s="50">
        <v>356</v>
      </c>
      <c r="D84" s="48">
        <f>SUM(D85:D87)</f>
        <v>371</v>
      </c>
      <c r="E84" s="49">
        <f>(D84-C84)/C84</f>
        <v>0.042134831460674156</v>
      </c>
    </row>
    <row r="85" spans="1:5" ht="14.25">
      <c r="A85" s="45">
        <v>2011701</v>
      </c>
      <c r="B85" s="45" t="s">
        <v>37</v>
      </c>
      <c r="C85" s="50">
        <v>214</v>
      </c>
      <c r="D85" s="48">
        <v>230</v>
      </c>
      <c r="E85" s="49"/>
    </row>
    <row r="86" spans="1:5" ht="14.25">
      <c r="A86" s="45">
        <v>2011706</v>
      </c>
      <c r="B86" s="45" t="s">
        <v>92</v>
      </c>
      <c r="C86" s="50">
        <v>50</v>
      </c>
      <c r="D86" s="48">
        <v>40</v>
      </c>
      <c r="E86" s="49"/>
    </row>
    <row r="87" spans="1:5" ht="14.25">
      <c r="A87" s="45">
        <v>2011750</v>
      </c>
      <c r="B87" s="45" t="s">
        <v>48</v>
      </c>
      <c r="C87" s="50">
        <v>92</v>
      </c>
      <c r="D87" s="48">
        <v>101</v>
      </c>
      <c r="E87" s="49"/>
    </row>
    <row r="88" spans="1:5" ht="14.25">
      <c r="A88" s="45">
        <v>20123</v>
      </c>
      <c r="B88" s="46" t="s">
        <v>93</v>
      </c>
      <c r="C88" s="50">
        <v>206</v>
      </c>
      <c r="D88" s="48">
        <f>SUM(D89:D90)</f>
        <v>119</v>
      </c>
      <c r="E88" s="49">
        <f>(D88-C88)/C88</f>
        <v>-0.4223300970873786</v>
      </c>
    </row>
    <row r="89" spans="1:5" ht="14.25">
      <c r="A89" s="45">
        <v>2012301</v>
      </c>
      <c r="B89" s="45" t="s">
        <v>37</v>
      </c>
      <c r="C89" s="50">
        <v>21</v>
      </c>
      <c r="D89" s="48">
        <v>4</v>
      </c>
      <c r="E89" s="49"/>
    </row>
    <row r="90" spans="1:5" ht="14.25">
      <c r="A90" s="45">
        <v>2012304</v>
      </c>
      <c r="B90" s="45" t="s">
        <v>94</v>
      </c>
      <c r="C90" s="50">
        <v>15</v>
      </c>
      <c r="D90" s="48">
        <v>115</v>
      </c>
      <c r="E90" s="49"/>
    </row>
    <row r="91" spans="1:5" ht="14.25">
      <c r="A91" s="45">
        <v>2012399</v>
      </c>
      <c r="B91" s="45" t="s">
        <v>95</v>
      </c>
      <c r="C91" s="50">
        <v>170</v>
      </c>
      <c r="D91" s="48"/>
      <c r="E91" s="49"/>
    </row>
    <row r="92" spans="1:5" ht="14.25">
      <c r="A92" s="45">
        <v>20124</v>
      </c>
      <c r="B92" s="46" t="s">
        <v>96</v>
      </c>
      <c r="C92" s="50">
        <v>29</v>
      </c>
      <c r="D92" s="48">
        <f>SUM(D93:D96)</f>
        <v>127</v>
      </c>
      <c r="E92" s="49">
        <f>(D92-C92)/C92</f>
        <v>3.3793103448275863</v>
      </c>
    </row>
    <row r="93" spans="1:5" ht="14.25">
      <c r="A93" s="45">
        <v>2012401</v>
      </c>
      <c r="B93" s="45" t="s">
        <v>37</v>
      </c>
      <c r="C93" s="50">
        <v>9</v>
      </c>
      <c r="D93" s="48">
        <v>30</v>
      </c>
      <c r="E93" s="49"/>
    </row>
    <row r="94" spans="1:5" ht="14.25">
      <c r="A94" s="45">
        <v>2012404</v>
      </c>
      <c r="B94" s="45" t="s">
        <v>97</v>
      </c>
      <c r="C94" s="50">
        <v>20</v>
      </c>
      <c r="D94" s="48">
        <v>20</v>
      </c>
      <c r="E94" s="49"/>
    </row>
    <row r="95" spans="1:5" ht="14.25">
      <c r="A95" s="45">
        <v>2012450</v>
      </c>
      <c r="B95" s="45" t="s">
        <v>48</v>
      </c>
      <c r="C95" s="50">
        <v>0</v>
      </c>
      <c r="D95" s="48">
        <v>14</v>
      </c>
      <c r="E95" s="49"/>
    </row>
    <row r="96" spans="1:5" ht="14.25">
      <c r="A96" s="45">
        <v>2012499</v>
      </c>
      <c r="B96" s="45" t="s">
        <v>98</v>
      </c>
      <c r="C96" s="50">
        <v>0</v>
      </c>
      <c r="D96" s="48">
        <v>63</v>
      </c>
      <c r="E96" s="49"/>
    </row>
    <row r="97" spans="1:5" ht="14.25">
      <c r="A97" s="45">
        <v>20125</v>
      </c>
      <c r="B97" s="46" t="s">
        <v>99</v>
      </c>
      <c r="C97" s="50">
        <v>94</v>
      </c>
      <c r="D97" s="48">
        <f>SUM(D98:D102)</f>
        <v>109</v>
      </c>
      <c r="E97" s="49">
        <f>(D97-C97)/C97</f>
        <v>0.1595744680851064</v>
      </c>
    </row>
    <row r="98" spans="1:5" ht="14.25">
      <c r="A98" s="45">
        <v>2012501</v>
      </c>
      <c r="B98" s="45" t="s">
        <v>37</v>
      </c>
      <c r="C98" s="50">
        <v>40</v>
      </c>
      <c r="D98" s="48">
        <v>34</v>
      </c>
      <c r="E98" s="49"/>
    </row>
    <row r="99" spans="1:5" ht="14.25">
      <c r="A99" s="45">
        <v>2012504</v>
      </c>
      <c r="B99" s="45" t="s">
        <v>100</v>
      </c>
      <c r="C99" s="50">
        <v>7</v>
      </c>
      <c r="D99" s="48"/>
      <c r="E99" s="49"/>
    </row>
    <row r="100" spans="1:5" ht="14.25">
      <c r="A100" s="45">
        <v>2012505</v>
      </c>
      <c r="B100" s="45" t="s">
        <v>101</v>
      </c>
      <c r="C100" s="50">
        <v>26</v>
      </c>
      <c r="D100" s="48">
        <v>34</v>
      </c>
      <c r="E100" s="49"/>
    </row>
    <row r="101" spans="1:5" ht="14.25">
      <c r="A101" s="45">
        <v>2012506</v>
      </c>
      <c r="B101" s="45" t="s">
        <v>102</v>
      </c>
      <c r="C101" s="50">
        <v>7</v>
      </c>
      <c r="D101" s="48"/>
      <c r="E101" s="49"/>
    </row>
    <row r="102" spans="1:5" ht="14.25">
      <c r="A102" s="45">
        <v>2012599</v>
      </c>
      <c r="B102" s="45" t="s">
        <v>103</v>
      </c>
      <c r="C102" s="50">
        <v>14</v>
      </c>
      <c r="D102" s="48">
        <v>41</v>
      </c>
      <c r="E102" s="49"/>
    </row>
    <row r="103" spans="1:5" ht="14.25">
      <c r="A103" s="45">
        <v>20126</v>
      </c>
      <c r="B103" s="46" t="s">
        <v>104</v>
      </c>
      <c r="C103" s="50">
        <v>326</v>
      </c>
      <c r="D103" s="48">
        <f>SUM(D104:D105)</f>
        <v>385</v>
      </c>
      <c r="E103" s="49">
        <f>(D103-C103)/C103</f>
        <v>0.18098159509202455</v>
      </c>
    </row>
    <row r="104" spans="1:5" ht="14.25">
      <c r="A104" s="45">
        <v>2012601</v>
      </c>
      <c r="B104" s="45" t="s">
        <v>37</v>
      </c>
      <c r="C104" s="50">
        <v>223</v>
      </c>
      <c r="D104" s="48">
        <v>223</v>
      </c>
      <c r="E104" s="49"/>
    </row>
    <row r="105" spans="1:5" ht="14.25">
      <c r="A105" s="45">
        <v>2012604</v>
      </c>
      <c r="B105" s="45" t="s">
        <v>105</v>
      </c>
      <c r="C105" s="50">
        <v>102</v>
      </c>
      <c r="D105" s="48">
        <v>162</v>
      </c>
      <c r="E105" s="49"/>
    </row>
    <row r="106" spans="1:5" ht="14.25">
      <c r="A106" s="45">
        <v>2012699</v>
      </c>
      <c r="B106" s="45" t="s">
        <v>106</v>
      </c>
      <c r="C106" s="50">
        <v>1</v>
      </c>
      <c r="D106" s="48"/>
      <c r="E106" s="49"/>
    </row>
    <row r="107" spans="1:5" ht="14.25">
      <c r="A107" s="45">
        <v>20128</v>
      </c>
      <c r="B107" s="46" t="s">
        <v>107</v>
      </c>
      <c r="C107" s="50">
        <v>233</v>
      </c>
      <c r="D107" s="48">
        <f>SUM(D108:D109)</f>
        <v>230</v>
      </c>
      <c r="E107" s="49">
        <f>(D107-C107)/C107</f>
        <v>-0.012875536480686695</v>
      </c>
    </row>
    <row r="108" spans="1:5" ht="14.25">
      <c r="A108" s="45">
        <v>2012801</v>
      </c>
      <c r="B108" s="45" t="s">
        <v>37</v>
      </c>
      <c r="C108" s="50">
        <v>143</v>
      </c>
      <c r="D108" s="48">
        <v>153</v>
      </c>
      <c r="E108" s="49"/>
    </row>
    <row r="109" spans="1:5" ht="14.25">
      <c r="A109" s="45">
        <v>2012899</v>
      </c>
      <c r="B109" s="45" t="s">
        <v>108</v>
      </c>
      <c r="C109" s="50">
        <v>90</v>
      </c>
      <c r="D109" s="48">
        <v>77</v>
      </c>
      <c r="E109" s="49"/>
    </row>
    <row r="110" spans="1:5" ht="14.25">
      <c r="A110" s="45">
        <v>20129</v>
      </c>
      <c r="B110" s="46" t="s">
        <v>109</v>
      </c>
      <c r="C110" s="50">
        <v>924</v>
      </c>
      <c r="D110" s="48">
        <f>SUM(D111:D115)</f>
        <v>1119</v>
      </c>
      <c r="E110" s="49">
        <f>(D110-C110)/C110</f>
        <v>0.21103896103896103</v>
      </c>
    </row>
    <row r="111" spans="1:5" ht="14.25">
      <c r="A111" s="45">
        <v>2012901</v>
      </c>
      <c r="B111" s="45" t="s">
        <v>37</v>
      </c>
      <c r="C111" s="50">
        <v>383</v>
      </c>
      <c r="D111" s="48">
        <v>464</v>
      </c>
      <c r="E111" s="49"/>
    </row>
    <row r="112" spans="1:5" ht="14.25">
      <c r="A112" s="45">
        <v>2012904</v>
      </c>
      <c r="B112" s="45" t="s">
        <v>110</v>
      </c>
      <c r="C112" s="50">
        <v>4</v>
      </c>
      <c r="D112" s="48">
        <v>4</v>
      </c>
      <c r="E112" s="49"/>
    </row>
    <row r="113" spans="1:5" ht="14.25">
      <c r="A113" s="45">
        <v>2012905</v>
      </c>
      <c r="B113" s="45" t="s">
        <v>111</v>
      </c>
      <c r="C113" s="50">
        <v>31</v>
      </c>
      <c r="D113" s="48">
        <v>21</v>
      </c>
      <c r="E113" s="49"/>
    </row>
    <row r="114" spans="1:5" ht="14.25">
      <c r="A114" s="45">
        <v>2012950</v>
      </c>
      <c r="B114" s="45" t="s">
        <v>48</v>
      </c>
      <c r="C114" s="50">
        <v>39</v>
      </c>
      <c r="D114" s="48">
        <v>41</v>
      </c>
      <c r="E114" s="49"/>
    </row>
    <row r="115" spans="1:5" ht="14.25">
      <c r="A115" s="45">
        <v>2012999</v>
      </c>
      <c r="B115" s="45" t="s">
        <v>112</v>
      </c>
      <c r="C115" s="50">
        <v>467</v>
      </c>
      <c r="D115" s="48">
        <v>589</v>
      </c>
      <c r="E115" s="49"/>
    </row>
    <row r="116" spans="1:5" ht="14.25">
      <c r="A116" s="45">
        <v>20131</v>
      </c>
      <c r="B116" s="46" t="s">
        <v>113</v>
      </c>
      <c r="C116" s="47">
        <v>2193</v>
      </c>
      <c r="D116" s="48">
        <f>SUM(D117:D120)</f>
        <v>2694</v>
      </c>
      <c r="E116" s="49">
        <f>(D116-C116)/C116</f>
        <v>0.22845417236662108</v>
      </c>
    </row>
    <row r="117" spans="1:5" ht="14.25">
      <c r="A117" s="45">
        <v>2013101</v>
      </c>
      <c r="B117" s="45" t="s">
        <v>37</v>
      </c>
      <c r="C117" s="47">
        <v>1856</v>
      </c>
      <c r="D117" s="48">
        <v>2229</v>
      </c>
      <c r="E117" s="49"/>
    </row>
    <row r="118" spans="1:5" ht="14.25">
      <c r="A118" s="45">
        <v>2013105</v>
      </c>
      <c r="B118" s="45" t="s">
        <v>114</v>
      </c>
      <c r="C118" s="50">
        <v>0</v>
      </c>
      <c r="D118" s="48">
        <v>1</v>
      </c>
      <c r="E118" s="49"/>
    </row>
    <row r="119" spans="1:5" ht="14.25">
      <c r="A119" s="45">
        <v>2013150</v>
      </c>
      <c r="B119" s="45" t="s">
        <v>48</v>
      </c>
      <c r="C119" s="50">
        <v>274</v>
      </c>
      <c r="D119" s="48">
        <v>425</v>
      </c>
      <c r="E119" s="49"/>
    </row>
    <row r="120" spans="1:5" ht="14.25">
      <c r="A120" s="45">
        <v>2013199</v>
      </c>
      <c r="B120" s="45" t="s">
        <v>115</v>
      </c>
      <c r="C120" s="50">
        <v>63</v>
      </c>
      <c r="D120" s="48">
        <v>39</v>
      </c>
      <c r="E120" s="49"/>
    </row>
    <row r="121" spans="1:5" ht="14.25">
      <c r="A121" s="45">
        <v>20132</v>
      </c>
      <c r="B121" s="46" t="s">
        <v>116</v>
      </c>
      <c r="C121" s="47">
        <v>1160</v>
      </c>
      <c r="D121" s="48">
        <f>SUM(D122:D124)</f>
        <v>2117</v>
      </c>
      <c r="E121" s="49">
        <f>(D121-C121)/C121</f>
        <v>0.825</v>
      </c>
    </row>
    <row r="122" spans="1:5" ht="14.25">
      <c r="A122" s="45">
        <v>2013201</v>
      </c>
      <c r="B122" s="45" t="s">
        <v>37</v>
      </c>
      <c r="C122" s="50">
        <v>445</v>
      </c>
      <c r="D122" s="48">
        <v>528</v>
      </c>
      <c r="E122" s="49"/>
    </row>
    <row r="123" spans="1:5" ht="14.25">
      <c r="A123" s="45">
        <v>2013250</v>
      </c>
      <c r="B123" s="45" t="s">
        <v>48</v>
      </c>
      <c r="C123" s="50">
        <v>53</v>
      </c>
      <c r="D123" s="48">
        <v>59</v>
      </c>
      <c r="E123" s="49"/>
    </row>
    <row r="124" spans="1:5" ht="14.25">
      <c r="A124" s="45">
        <v>2013299</v>
      </c>
      <c r="B124" s="45" t="s">
        <v>117</v>
      </c>
      <c r="C124" s="50">
        <v>662</v>
      </c>
      <c r="D124" s="48">
        <v>1530</v>
      </c>
      <c r="E124" s="49"/>
    </row>
    <row r="125" spans="1:5" ht="14.25">
      <c r="A125" s="45">
        <v>20133</v>
      </c>
      <c r="B125" s="46" t="s">
        <v>118</v>
      </c>
      <c r="C125" s="50">
        <v>498</v>
      </c>
      <c r="D125" s="48">
        <f>SUM(D126:D128)</f>
        <v>482</v>
      </c>
      <c r="E125" s="49">
        <f>(D125-C125)/C125</f>
        <v>-0.0321285140562249</v>
      </c>
    </row>
    <row r="126" spans="1:5" ht="14.25">
      <c r="A126" s="45">
        <v>2013301</v>
      </c>
      <c r="B126" s="45" t="s">
        <v>37</v>
      </c>
      <c r="C126" s="50">
        <v>329</v>
      </c>
      <c r="D126" s="48">
        <v>354</v>
      </c>
      <c r="E126" s="49"/>
    </row>
    <row r="127" spans="1:5" ht="14.25">
      <c r="A127" s="45">
        <v>2013350</v>
      </c>
      <c r="B127" s="45" t="s">
        <v>48</v>
      </c>
      <c r="C127" s="50">
        <v>85</v>
      </c>
      <c r="D127" s="48">
        <v>113</v>
      </c>
      <c r="E127" s="49"/>
    </row>
    <row r="128" spans="1:5" ht="14.25">
      <c r="A128" s="45">
        <v>2013399</v>
      </c>
      <c r="B128" s="45" t="s">
        <v>119</v>
      </c>
      <c r="C128" s="50">
        <v>84</v>
      </c>
      <c r="D128" s="48">
        <v>15</v>
      </c>
      <c r="E128" s="49"/>
    </row>
    <row r="129" spans="1:5" ht="14.25">
      <c r="A129" s="45">
        <v>20134</v>
      </c>
      <c r="B129" s="46" t="s">
        <v>120</v>
      </c>
      <c r="C129" s="50">
        <v>290</v>
      </c>
      <c r="D129" s="48">
        <f>SUM(D130:D132)</f>
        <v>300</v>
      </c>
      <c r="E129" s="49">
        <f>(D129-C129)/C129</f>
        <v>0.034482758620689655</v>
      </c>
    </row>
    <row r="130" spans="1:5" ht="14.25">
      <c r="A130" s="45">
        <v>2013401</v>
      </c>
      <c r="B130" s="45" t="s">
        <v>37</v>
      </c>
      <c r="C130" s="50">
        <v>207</v>
      </c>
      <c r="D130" s="48">
        <v>200</v>
      </c>
      <c r="E130" s="49"/>
    </row>
    <row r="131" spans="1:5" ht="14.25">
      <c r="A131" s="45">
        <v>2013402</v>
      </c>
      <c r="B131" s="45" t="s">
        <v>38</v>
      </c>
      <c r="C131" s="50">
        <v>22</v>
      </c>
      <c r="D131" s="48">
        <v>25</v>
      </c>
      <c r="E131" s="49"/>
    </row>
    <row r="132" spans="1:5" ht="14.25">
      <c r="A132" s="45">
        <v>2013499</v>
      </c>
      <c r="B132" s="45" t="s">
        <v>121</v>
      </c>
      <c r="C132" s="50">
        <v>61</v>
      </c>
      <c r="D132" s="48">
        <v>75</v>
      </c>
      <c r="E132" s="49"/>
    </row>
    <row r="133" spans="1:5" ht="14.25">
      <c r="A133" s="45">
        <v>20136</v>
      </c>
      <c r="B133" s="46" t="s">
        <v>122</v>
      </c>
      <c r="C133" s="50">
        <v>698</v>
      </c>
      <c r="D133" s="48">
        <f>SUM(D134:D136)</f>
        <v>944</v>
      </c>
      <c r="E133" s="49">
        <f>(D133-C133)/C133</f>
        <v>0.3524355300859599</v>
      </c>
    </row>
    <row r="134" spans="1:5" ht="14.25">
      <c r="A134" s="45">
        <v>2013601</v>
      </c>
      <c r="B134" s="45" t="s">
        <v>37</v>
      </c>
      <c r="C134" s="50">
        <v>423</v>
      </c>
      <c r="D134" s="48">
        <v>553</v>
      </c>
      <c r="E134" s="49"/>
    </row>
    <row r="135" spans="1:5" ht="14.25">
      <c r="A135" s="45">
        <v>2013650</v>
      </c>
      <c r="B135" s="45" t="s">
        <v>48</v>
      </c>
      <c r="C135" s="50">
        <v>74</v>
      </c>
      <c r="D135" s="48">
        <v>96</v>
      </c>
      <c r="E135" s="49"/>
    </row>
    <row r="136" spans="1:5" ht="14.25">
      <c r="A136" s="45">
        <v>2013699</v>
      </c>
      <c r="B136" s="45" t="s">
        <v>123</v>
      </c>
      <c r="C136" s="50">
        <v>201</v>
      </c>
      <c r="D136" s="48">
        <v>295</v>
      </c>
      <c r="E136" s="49"/>
    </row>
    <row r="137" spans="1:5" ht="14.25">
      <c r="A137" s="45">
        <v>20199</v>
      </c>
      <c r="B137" s="46" t="s">
        <v>124</v>
      </c>
      <c r="C137" s="50">
        <v>50</v>
      </c>
      <c r="D137" s="48">
        <f>SUM(D138:D138)</f>
        <v>153</v>
      </c>
      <c r="E137" s="49">
        <f aca="true" t="shared" si="1" ref="E137:E141">(D137-C137)/C137</f>
        <v>2.06</v>
      </c>
    </row>
    <row r="138" spans="1:5" ht="14.25">
      <c r="A138" s="45">
        <v>2019999</v>
      </c>
      <c r="B138" s="45" t="s">
        <v>125</v>
      </c>
      <c r="C138" s="50">
        <v>50</v>
      </c>
      <c r="D138" s="48">
        <v>153</v>
      </c>
      <c r="E138" s="49"/>
    </row>
    <row r="139" spans="1:5" ht="14.25">
      <c r="A139" s="45">
        <v>204</v>
      </c>
      <c r="B139" s="46" t="s">
        <v>126</v>
      </c>
      <c r="C139" s="47">
        <v>24533</v>
      </c>
      <c r="D139" s="48">
        <v>25582</v>
      </c>
      <c r="E139" s="49">
        <f t="shared" si="1"/>
        <v>0.04275873313496107</v>
      </c>
    </row>
    <row r="140" spans="1:5" ht="14.25">
      <c r="A140" s="45">
        <v>205</v>
      </c>
      <c r="B140" s="46" t="s">
        <v>127</v>
      </c>
      <c r="C140" s="47">
        <v>57178</v>
      </c>
      <c r="D140" s="48">
        <v>62079</v>
      </c>
      <c r="E140" s="49">
        <f t="shared" si="1"/>
        <v>0.0857147854069747</v>
      </c>
    </row>
    <row r="141" spans="1:5" ht="14.25">
      <c r="A141" s="45">
        <v>20501</v>
      </c>
      <c r="B141" s="46" t="s">
        <v>128</v>
      </c>
      <c r="C141" s="47">
        <v>2573</v>
      </c>
      <c r="D141" s="48">
        <f>SUM(D142:D144)</f>
        <v>3156</v>
      </c>
      <c r="E141" s="49">
        <f t="shared" si="1"/>
        <v>0.22658375437232803</v>
      </c>
    </row>
    <row r="142" spans="1:5" ht="14.25">
      <c r="A142" s="45">
        <v>2050101</v>
      </c>
      <c r="B142" s="45" t="s">
        <v>37</v>
      </c>
      <c r="C142" s="50">
        <v>315</v>
      </c>
      <c r="D142" s="48">
        <v>405</v>
      </c>
      <c r="E142" s="49"/>
    </row>
    <row r="143" spans="1:5" ht="14.25">
      <c r="A143" s="45">
        <v>2050102</v>
      </c>
      <c r="B143" s="45" t="s">
        <v>38</v>
      </c>
      <c r="C143" s="50">
        <v>15</v>
      </c>
      <c r="D143" s="48"/>
      <c r="E143" s="49"/>
    </row>
    <row r="144" spans="1:5" ht="14.25">
      <c r="A144" s="45">
        <v>2050199</v>
      </c>
      <c r="B144" s="45" t="s">
        <v>129</v>
      </c>
      <c r="C144" s="47">
        <v>2243</v>
      </c>
      <c r="D144" s="48">
        <v>2751</v>
      </c>
      <c r="E144" s="49"/>
    </row>
    <row r="145" spans="1:5" ht="14.25">
      <c r="A145" s="45">
        <v>20502</v>
      </c>
      <c r="B145" s="46" t="s">
        <v>130</v>
      </c>
      <c r="C145" s="47">
        <v>50388</v>
      </c>
      <c r="D145" s="48">
        <f>SUM(D146:D149)</f>
        <v>57865</v>
      </c>
      <c r="E145" s="49">
        <f>(D145-C145)/C145</f>
        <v>0.14838850519965072</v>
      </c>
    </row>
    <row r="146" spans="1:5" ht="14.25">
      <c r="A146" s="45">
        <v>2050201</v>
      </c>
      <c r="B146" s="45" t="s">
        <v>131</v>
      </c>
      <c r="C146" s="47">
        <v>5109</v>
      </c>
      <c r="D146" s="48">
        <v>7649</v>
      </c>
      <c r="E146" s="49"/>
    </row>
    <row r="147" spans="1:5" ht="14.25">
      <c r="A147" s="45">
        <v>2050202</v>
      </c>
      <c r="B147" s="45" t="s">
        <v>132</v>
      </c>
      <c r="C147" s="47">
        <v>27661</v>
      </c>
      <c r="D147" s="48">
        <v>33530</v>
      </c>
      <c r="E147" s="49"/>
    </row>
    <row r="148" spans="1:5" ht="14.25">
      <c r="A148" s="45">
        <v>2050203</v>
      </c>
      <c r="B148" s="45" t="s">
        <v>133</v>
      </c>
      <c r="C148" s="47">
        <v>16723</v>
      </c>
      <c r="D148" s="48">
        <v>16338</v>
      </c>
      <c r="E148" s="49"/>
    </row>
    <row r="149" spans="1:5" ht="14.25">
      <c r="A149" s="45">
        <v>2050299</v>
      </c>
      <c r="B149" s="45" t="s">
        <v>134</v>
      </c>
      <c r="C149" s="50">
        <v>895</v>
      </c>
      <c r="D149" s="48">
        <v>348</v>
      </c>
      <c r="E149" s="49"/>
    </row>
    <row r="150" spans="1:5" ht="14.25">
      <c r="A150" s="45">
        <v>20504</v>
      </c>
      <c r="B150" s="46" t="s">
        <v>135</v>
      </c>
      <c r="C150" s="50">
        <v>95</v>
      </c>
      <c r="D150" s="48">
        <f>SUM(D151:D151)</f>
        <v>48</v>
      </c>
      <c r="E150" s="49">
        <f aca="true" t="shared" si="2" ref="E150:E155">(D150-C150)/C150</f>
        <v>-0.49473684210526314</v>
      </c>
    </row>
    <row r="151" spans="1:5" ht="14.25">
      <c r="A151" s="45">
        <v>2050499</v>
      </c>
      <c r="B151" s="45" t="s">
        <v>136</v>
      </c>
      <c r="C151" s="50">
        <v>95</v>
      </c>
      <c r="D151" s="48">
        <v>48</v>
      </c>
      <c r="E151" s="49"/>
    </row>
    <row r="152" spans="1:5" ht="14.25">
      <c r="A152" s="45">
        <v>20507</v>
      </c>
      <c r="B152" s="46" t="s">
        <v>137</v>
      </c>
      <c r="C152" s="50">
        <v>15</v>
      </c>
      <c r="D152" s="48">
        <f>SUM(D154:D154)</f>
        <v>19</v>
      </c>
      <c r="E152" s="49">
        <f t="shared" si="2"/>
        <v>0.26666666666666666</v>
      </c>
    </row>
    <row r="153" spans="1:5" ht="14.25">
      <c r="A153" s="45">
        <v>2070701</v>
      </c>
      <c r="B153" s="45" t="s">
        <v>138</v>
      </c>
      <c r="C153" s="50"/>
      <c r="D153" s="48"/>
      <c r="E153" s="49"/>
    </row>
    <row r="154" spans="1:5" ht="14.25">
      <c r="A154" s="45">
        <v>2050799</v>
      </c>
      <c r="B154" s="45" t="s">
        <v>139</v>
      </c>
      <c r="C154" s="50">
        <v>15</v>
      </c>
      <c r="D154" s="48">
        <v>19</v>
      </c>
      <c r="E154" s="49"/>
    </row>
    <row r="155" spans="1:5" ht="14.25">
      <c r="A155" s="45">
        <v>20508</v>
      </c>
      <c r="B155" s="46" t="s">
        <v>140</v>
      </c>
      <c r="C155" s="50">
        <v>869</v>
      </c>
      <c r="D155" s="48">
        <f>SUM(D156:D157)</f>
        <v>917</v>
      </c>
      <c r="E155" s="49">
        <f t="shared" si="2"/>
        <v>0.05523590333716916</v>
      </c>
    </row>
    <row r="156" spans="1:5" ht="14.25">
      <c r="A156" s="45">
        <v>2050801</v>
      </c>
      <c r="B156" s="45" t="s">
        <v>141</v>
      </c>
      <c r="C156" s="50">
        <v>541</v>
      </c>
      <c r="D156" s="48">
        <v>552</v>
      </c>
      <c r="E156" s="49"/>
    </row>
    <row r="157" spans="1:5" ht="14.25">
      <c r="A157" s="45">
        <v>2050802</v>
      </c>
      <c r="B157" s="45" t="s">
        <v>142</v>
      </c>
      <c r="C157" s="50">
        <v>328</v>
      </c>
      <c r="D157" s="48">
        <v>365</v>
      </c>
      <c r="E157" s="49"/>
    </row>
    <row r="158" spans="1:5" ht="14.25">
      <c r="A158" s="45">
        <v>20509</v>
      </c>
      <c r="B158" s="46" t="s">
        <v>143</v>
      </c>
      <c r="C158" s="50">
        <v>162</v>
      </c>
      <c r="D158" s="48">
        <f>SUM(D159:D159)</f>
        <v>59</v>
      </c>
      <c r="E158" s="49">
        <f aca="true" t="shared" si="3" ref="E158:E163">(D158-C158)/C158</f>
        <v>-0.6358024691358025</v>
      </c>
    </row>
    <row r="159" spans="1:5" ht="14.25">
      <c r="A159" s="45">
        <v>2050999</v>
      </c>
      <c r="B159" s="45" t="s">
        <v>144</v>
      </c>
      <c r="C159" s="50">
        <v>162</v>
      </c>
      <c r="D159" s="48">
        <v>59</v>
      </c>
      <c r="E159" s="49"/>
    </row>
    <row r="160" spans="1:5" ht="14.25">
      <c r="A160" s="45">
        <v>20599</v>
      </c>
      <c r="B160" s="46" t="s">
        <v>145</v>
      </c>
      <c r="C160" s="47">
        <v>3053</v>
      </c>
      <c r="D160" s="48">
        <f>D161</f>
        <v>15</v>
      </c>
      <c r="E160" s="49">
        <f t="shared" si="3"/>
        <v>-0.9950867998689813</v>
      </c>
    </row>
    <row r="161" spans="1:5" ht="14.25">
      <c r="A161" s="45">
        <v>2059999</v>
      </c>
      <c r="B161" s="45" t="s">
        <v>146</v>
      </c>
      <c r="C161" s="47">
        <v>3053</v>
      </c>
      <c r="D161" s="48">
        <v>15</v>
      </c>
      <c r="E161" s="49"/>
    </row>
    <row r="162" spans="1:5" ht="14.25">
      <c r="A162" s="45">
        <v>206</v>
      </c>
      <c r="B162" s="46" t="s">
        <v>147</v>
      </c>
      <c r="C162" s="47">
        <v>8250</v>
      </c>
      <c r="D162" s="48">
        <v>8546</v>
      </c>
      <c r="E162" s="49">
        <f t="shared" si="3"/>
        <v>0.03587878787878788</v>
      </c>
    </row>
    <row r="163" spans="1:5" ht="14.25">
      <c r="A163" s="45">
        <v>20601</v>
      </c>
      <c r="B163" s="46" t="s">
        <v>148</v>
      </c>
      <c r="C163" s="50">
        <v>384</v>
      </c>
      <c r="D163" s="48">
        <f>SUM(D164:D166)</f>
        <v>381</v>
      </c>
      <c r="E163" s="49">
        <f t="shared" si="3"/>
        <v>-0.0078125</v>
      </c>
    </row>
    <row r="164" spans="1:5" ht="14.25">
      <c r="A164" s="45">
        <v>2060101</v>
      </c>
      <c r="B164" s="45" t="s">
        <v>37</v>
      </c>
      <c r="C164" s="50">
        <v>188</v>
      </c>
      <c r="D164" s="48">
        <v>176</v>
      </c>
      <c r="E164" s="49"/>
    </row>
    <row r="165" spans="1:5" ht="14.25">
      <c r="A165" s="45">
        <v>2060102</v>
      </c>
      <c r="B165" s="45" t="s">
        <v>38</v>
      </c>
      <c r="C165" s="50">
        <v>0</v>
      </c>
      <c r="D165" s="48">
        <v>19</v>
      </c>
      <c r="E165" s="49"/>
    </row>
    <row r="166" spans="1:5" ht="14.25">
      <c r="A166" s="45">
        <v>2060199</v>
      </c>
      <c r="B166" s="45" t="s">
        <v>149</v>
      </c>
      <c r="C166" s="50">
        <v>196</v>
      </c>
      <c r="D166" s="48">
        <v>186</v>
      </c>
      <c r="E166" s="49"/>
    </row>
    <row r="167" spans="1:5" ht="14.25">
      <c r="A167" s="45">
        <v>20604</v>
      </c>
      <c r="B167" s="46" t="s">
        <v>150</v>
      </c>
      <c r="C167" s="47">
        <v>7725</v>
      </c>
      <c r="D167" s="48">
        <f>SUM(D168:D170)</f>
        <v>7949</v>
      </c>
      <c r="E167" s="49">
        <f>(D167-C167)/C167</f>
        <v>0.028996763754045307</v>
      </c>
    </row>
    <row r="168" spans="1:5" ht="14.25">
      <c r="A168" s="45">
        <v>2060402</v>
      </c>
      <c r="B168" s="45" t="s">
        <v>151</v>
      </c>
      <c r="C168" s="50">
        <v>719</v>
      </c>
      <c r="D168" s="48">
        <v>499</v>
      </c>
      <c r="E168" s="49"/>
    </row>
    <row r="169" spans="1:5" ht="14.25">
      <c r="A169" s="45">
        <v>2060404</v>
      </c>
      <c r="B169" s="45" t="s">
        <v>152</v>
      </c>
      <c r="C169" s="50">
        <v>6</v>
      </c>
      <c r="D169" s="48">
        <v>450</v>
      </c>
      <c r="E169" s="49"/>
    </row>
    <row r="170" spans="1:5" ht="14.25">
      <c r="A170" s="45">
        <v>2060499</v>
      </c>
      <c r="B170" s="45" t="s">
        <v>153</v>
      </c>
      <c r="C170" s="47">
        <v>7000</v>
      </c>
      <c r="D170" s="48">
        <v>7000</v>
      </c>
      <c r="E170" s="49"/>
    </row>
    <row r="171" spans="1:5" ht="14.25">
      <c r="A171" s="45">
        <v>20607</v>
      </c>
      <c r="B171" s="46" t="s">
        <v>154</v>
      </c>
      <c r="C171" s="50">
        <v>141</v>
      </c>
      <c r="D171" s="48">
        <f>SUM(D172:D175)</f>
        <v>186</v>
      </c>
      <c r="E171" s="49">
        <f>(D171-C171)/C171</f>
        <v>0.3191489361702128</v>
      </c>
    </row>
    <row r="172" spans="1:5" ht="14.25">
      <c r="A172" s="45">
        <v>2060701</v>
      </c>
      <c r="B172" s="45" t="s">
        <v>155</v>
      </c>
      <c r="C172" s="50">
        <v>90</v>
      </c>
      <c r="D172" s="48">
        <v>108</v>
      </c>
      <c r="E172" s="49"/>
    </row>
    <row r="173" spans="1:5" ht="14.25">
      <c r="A173" s="45">
        <v>2060702</v>
      </c>
      <c r="B173" s="45" t="s">
        <v>156</v>
      </c>
      <c r="C173" s="50">
        <v>40</v>
      </c>
      <c r="D173" s="48">
        <v>57</v>
      </c>
      <c r="E173" s="49"/>
    </row>
    <row r="174" spans="1:5" ht="14.25">
      <c r="A174" s="45">
        <v>2060703</v>
      </c>
      <c r="B174" s="45" t="s">
        <v>157</v>
      </c>
      <c r="C174" s="50">
        <v>1</v>
      </c>
      <c r="D174" s="48">
        <v>2</v>
      </c>
      <c r="E174" s="49"/>
    </row>
    <row r="175" spans="1:5" ht="14.25">
      <c r="A175" s="45">
        <v>2060799</v>
      </c>
      <c r="B175" s="45" t="s">
        <v>158</v>
      </c>
      <c r="C175" s="50">
        <v>10</v>
      </c>
      <c r="D175" s="48">
        <v>19</v>
      </c>
      <c r="E175" s="49"/>
    </row>
    <row r="176" spans="1:5" ht="14.25">
      <c r="A176" s="45">
        <v>20699</v>
      </c>
      <c r="B176" s="46" t="s">
        <v>159</v>
      </c>
      <c r="C176" s="50">
        <v>0</v>
      </c>
      <c r="D176" s="48">
        <f>SUM(D177:D177)</f>
        <v>30</v>
      </c>
      <c r="E176" s="49"/>
    </row>
    <row r="177" spans="1:5" ht="14.25">
      <c r="A177" s="45">
        <v>2069999</v>
      </c>
      <c r="B177" s="45" t="s">
        <v>160</v>
      </c>
      <c r="C177" s="50">
        <v>0</v>
      </c>
      <c r="D177" s="48">
        <v>30</v>
      </c>
      <c r="E177" s="49"/>
    </row>
    <row r="178" spans="1:5" ht="14.25">
      <c r="A178" s="45">
        <v>207</v>
      </c>
      <c r="B178" s="46" t="s">
        <v>161</v>
      </c>
      <c r="C178" s="47">
        <v>9805</v>
      </c>
      <c r="D178" s="48">
        <f>SUM(D179,D187,D189,D192,D195)</f>
        <v>9955</v>
      </c>
      <c r="E178" s="49">
        <f>(D178-C178)/C178</f>
        <v>0.015298317185109638</v>
      </c>
    </row>
    <row r="179" spans="1:5" ht="14.25">
      <c r="A179" s="45">
        <v>20701</v>
      </c>
      <c r="B179" s="46" t="s">
        <v>162</v>
      </c>
      <c r="C179" s="47">
        <v>3851</v>
      </c>
      <c r="D179" s="48">
        <f>SUM(D180:D186)</f>
        <v>3744</v>
      </c>
      <c r="E179" s="49">
        <f>(D179-C179)/C179</f>
        <v>-0.02778499091145157</v>
      </c>
    </row>
    <row r="180" spans="1:5" ht="14.25">
      <c r="A180" s="45">
        <v>2070101</v>
      </c>
      <c r="B180" s="45" t="s">
        <v>37</v>
      </c>
      <c r="C180" s="50">
        <v>388</v>
      </c>
      <c r="D180" s="48">
        <v>461</v>
      </c>
      <c r="E180" s="49"/>
    </row>
    <row r="181" spans="1:5" ht="14.25">
      <c r="A181" s="45">
        <v>2070104</v>
      </c>
      <c r="B181" s="45" t="s">
        <v>163</v>
      </c>
      <c r="C181" s="50">
        <v>247</v>
      </c>
      <c r="D181" s="48">
        <v>559</v>
      </c>
      <c r="E181" s="49"/>
    </row>
    <row r="182" spans="1:5" ht="14.25">
      <c r="A182" s="45">
        <v>2070108</v>
      </c>
      <c r="B182" s="45" t="s">
        <v>164</v>
      </c>
      <c r="C182" s="50">
        <v>82</v>
      </c>
      <c r="D182" s="48">
        <v>68</v>
      </c>
      <c r="E182" s="49"/>
    </row>
    <row r="183" spans="1:5" ht="14.25">
      <c r="A183" s="45">
        <v>2070109</v>
      </c>
      <c r="B183" s="45" t="s">
        <v>165</v>
      </c>
      <c r="C183" s="47">
        <v>1916</v>
      </c>
      <c r="D183" s="48">
        <v>2147</v>
      </c>
      <c r="E183" s="49"/>
    </row>
    <row r="184" spans="1:5" ht="14.25">
      <c r="A184" s="45">
        <v>2070111</v>
      </c>
      <c r="B184" s="45" t="s">
        <v>166</v>
      </c>
      <c r="C184" s="50">
        <v>58</v>
      </c>
      <c r="D184" s="48">
        <v>64</v>
      </c>
      <c r="E184" s="49"/>
    </row>
    <row r="185" spans="1:5" ht="14.25">
      <c r="A185" s="45">
        <v>2070112</v>
      </c>
      <c r="B185" s="45" t="s">
        <v>167</v>
      </c>
      <c r="C185" s="50">
        <v>17</v>
      </c>
      <c r="D185" s="48">
        <v>25</v>
      </c>
      <c r="E185" s="49"/>
    </row>
    <row r="186" spans="1:5" ht="14.25">
      <c r="A186" s="45">
        <v>2070199</v>
      </c>
      <c r="B186" s="45" t="s">
        <v>168</v>
      </c>
      <c r="C186" s="47">
        <v>1143</v>
      </c>
      <c r="D186" s="48">
        <v>420</v>
      </c>
      <c r="E186" s="49"/>
    </row>
    <row r="187" spans="1:5" ht="14.25">
      <c r="A187" s="45">
        <v>20702</v>
      </c>
      <c r="B187" s="46" t="s">
        <v>169</v>
      </c>
      <c r="C187" s="50">
        <v>342</v>
      </c>
      <c r="D187" s="48">
        <f>SUM(D188:D188)</f>
        <v>152</v>
      </c>
      <c r="E187" s="49">
        <f aca="true" t="shared" si="4" ref="E187:E192">(D187-C187)/C187</f>
        <v>-0.5555555555555556</v>
      </c>
    </row>
    <row r="188" spans="1:5" ht="14.25">
      <c r="A188" s="45">
        <v>2070204</v>
      </c>
      <c r="B188" s="45" t="s">
        <v>170</v>
      </c>
      <c r="C188" s="50">
        <v>342</v>
      </c>
      <c r="D188" s="48">
        <v>152</v>
      </c>
      <c r="E188" s="49"/>
    </row>
    <row r="189" spans="1:5" ht="14.25">
      <c r="A189" s="45">
        <v>20703</v>
      </c>
      <c r="B189" s="46" t="s">
        <v>171</v>
      </c>
      <c r="C189" s="50">
        <v>93</v>
      </c>
      <c r="D189" s="48">
        <f>SUM(D190:D191)</f>
        <v>188</v>
      </c>
      <c r="E189" s="49">
        <f t="shared" si="4"/>
        <v>1.021505376344086</v>
      </c>
    </row>
    <row r="190" spans="1:5" ht="14.25">
      <c r="A190" s="45">
        <v>2070308</v>
      </c>
      <c r="B190" s="45" t="s">
        <v>172</v>
      </c>
      <c r="C190" s="50">
        <v>33</v>
      </c>
      <c r="D190" s="48">
        <v>128</v>
      </c>
      <c r="E190" s="49"/>
    </row>
    <row r="191" spans="1:5" ht="14.25">
      <c r="A191" s="45">
        <v>2070399</v>
      </c>
      <c r="B191" s="45" t="s">
        <v>173</v>
      </c>
      <c r="C191" s="50">
        <v>60</v>
      </c>
      <c r="D191" s="48">
        <v>60</v>
      </c>
      <c r="E191" s="49"/>
    </row>
    <row r="192" spans="1:5" ht="14.25">
      <c r="A192" s="45">
        <v>20704</v>
      </c>
      <c r="B192" s="46" t="s">
        <v>174</v>
      </c>
      <c r="C192" s="50">
        <v>806</v>
      </c>
      <c r="D192" s="48">
        <f>SUM(D193:D194)</f>
        <v>926</v>
      </c>
      <c r="E192" s="49">
        <f t="shared" si="4"/>
        <v>0.1488833746898263</v>
      </c>
    </row>
    <row r="193" spans="1:5" ht="14.25">
      <c r="A193" s="45">
        <v>2070404</v>
      </c>
      <c r="B193" s="45" t="s">
        <v>175</v>
      </c>
      <c r="C193" s="50">
        <v>58</v>
      </c>
      <c r="D193" s="48">
        <v>33</v>
      </c>
      <c r="E193" s="49"/>
    </row>
    <row r="194" spans="1:5" ht="14.25">
      <c r="A194" s="45">
        <v>2070499</v>
      </c>
      <c r="B194" s="45" t="s">
        <v>176</v>
      </c>
      <c r="C194" s="50">
        <v>748</v>
      </c>
      <c r="D194" s="48">
        <v>893</v>
      </c>
      <c r="E194" s="49"/>
    </row>
    <row r="195" spans="1:5" ht="14.25">
      <c r="A195" s="45">
        <v>20799</v>
      </c>
      <c r="B195" s="46" t="s">
        <v>177</v>
      </c>
      <c r="C195" s="47">
        <v>4713</v>
      </c>
      <c r="D195" s="48">
        <f>SUM(D196:D197)</f>
        <v>4945</v>
      </c>
      <c r="E195" s="49">
        <f aca="true" t="shared" si="5" ref="E195:E199">(D195-C195)/C195</f>
        <v>0.049225546361128796</v>
      </c>
    </row>
    <row r="196" spans="1:5" ht="14.25">
      <c r="A196" s="45">
        <v>2079903</v>
      </c>
      <c r="B196" s="45" t="s">
        <v>178</v>
      </c>
      <c r="C196" s="50">
        <v>0</v>
      </c>
      <c r="D196" s="48">
        <v>33</v>
      </c>
      <c r="E196" s="49"/>
    </row>
    <row r="197" spans="1:5" ht="14.25">
      <c r="A197" s="45">
        <v>2079999</v>
      </c>
      <c r="B197" s="45" t="s">
        <v>179</v>
      </c>
      <c r="C197" s="47">
        <v>4713</v>
      </c>
      <c r="D197" s="48">
        <v>4912</v>
      </c>
      <c r="E197" s="49"/>
    </row>
    <row r="198" spans="1:5" ht="14.25">
      <c r="A198" s="45">
        <v>208</v>
      </c>
      <c r="B198" s="46" t="s">
        <v>180</v>
      </c>
      <c r="C198" s="47">
        <v>58346</v>
      </c>
      <c r="D198" s="48">
        <v>68896</v>
      </c>
      <c r="E198" s="49">
        <f t="shared" si="5"/>
        <v>0.1808178795461557</v>
      </c>
    </row>
    <row r="199" spans="1:5" ht="14.25">
      <c r="A199" s="45">
        <v>20801</v>
      </c>
      <c r="B199" s="46" t="s">
        <v>181</v>
      </c>
      <c r="C199" s="47">
        <v>2384</v>
      </c>
      <c r="D199" s="48">
        <f>SUM(D200:D206)</f>
        <v>2450</v>
      </c>
      <c r="E199" s="49">
        <f t="shared" si="5"/>
        <v>0.027684563758389263</v>
      </c>
    </row>
    <row r="200" spans="1:5" ht="14.25">
      <c r="A200" s="45">
        <v>2080101</v>
      </c>
      <c r="B200" s="45" t="s">
        <v>37</v>
      </c>
      <c r="C200" s="50">
        <v>833</v>
      </c>
      <c r="D200" s="48">
        <v>880</v>
      </c>
      <c r="E200" s="49"/>
    </row>
    <row r="201" spans="1:5" ht="14.25">
      <c r="A201" s="45">
        <v>2080104</v>
      </c>
      <c r="B201" s="45" t="s">
        <v>182</v>
      </c>
      <c r="C201" s="50">
        <v>5</v>
      </c>
      <c r="D201" s="48">
        <v>30</v>
      </c>
      <c r="E201" s="49"/>
    </row>
    <row r="202" spans="1:5" ht="14.25">
      <c r="A202" s="45">
        <v>2080105</v>
      </c>
      <c r="B202" s="45" t="s">
        <v>183</v>
      </c>
      <c r="C202" s="50">
        <v>335</v>
      </c>
      <c r="D202" s="48">
        <v>2</v>
      </c>
      <c r="E202" s="49"/>
    </row>
    <row r="203" spans="1:5" ht="14.25">
      <c r="A203" s="45">
        <v>2080109</v>
      </c>
      <c r="B203" s="45" t="s">
        <v>184</v>
      </c>
      <c r="C203" s="50">
        <v>336</v>
      </c>
      <c r="D203" s="48">
        <v>402</v>
      </c>
      <c r="E203" s="49"/>
    </row>
    <row r="204" spans="1:5" ht="14.25">
      <c r="A204" s="45">
        <v>2080110</v>
      </c>
      <c r="B204" s="45" t="s">
        <v>185</v>
      </c>
      <c r="C204" s="50">
        <v>79</v>
      </c>
      <c r="D204" s="48">
        <v>91</v>
      </c>
      <c r="E204" s="49"/>
    </row>
    <row r="205" spans="1:5" ht="14.25">
      <c r="A205" s="45">
        <v>2080112</v>
      </c>
      <c r="B205" s="45" t="s">
        <v>186</v>
      </c>
      <c r="C205" s="50">
        <v>15</v>
      </c>
      <c r="D205" s="48">
        <v>36</v>
      </c>
      <c r="E205" s="49"/>
    </row>
    <row r="206" spans="1:5" ht="14.25">
      <c r="A206" s="45">
        <v>2080199</v>
      </c>
      <c r="B206" s="45" t="s">
        <v>187</v>
      </c>
      <c r="C206" s="50">
        <v>781</v>
      </c>
      <c r="D206" s="48">
        <v>1009</v>
      </c>
      <c r="E206" s="49"/>
    </row>
    <row r="207" spans="1:5" ht="14.25">
      <c r="A207" s="45">
        <v>20802</v>
      </c>
      <c r="B207" s="46" t="s">
        <v>188</v>
      </c>
      <c r="C207" s="50">
        <v>931</v>
      </c>
      <c r="D207" s="48">
        <f>SUM(D208:D212)</f>
        <v>1203</v>
      </c>
      <c r="E207" s="49">
        <f>(D207-C207)/C207</f>
        <v>0.2921589688506982</v>
      </c>
    </row>
    <row r="208" spans="1:5" ht="14.25">
      <c r="A208" s="45">
        <v>2080201</v>
      </c>
      <c r="B208" s="45" t="s">
        <v>37</v>
      </c>
      <c r="C208" s="50">
        <v>212</v>
      </c>
      <c r="D208" s="48">
        <v>248</v>
      </c>
      <c r="E208" s="49"/>
    </row>
    <row r="209" spans="1:5" ht="14.25">
      <c r="A209" s="45">
        <v>2080204</v>
      </c>
      <c r="B209" s="45" t="s">
        <v>189</v>
      </c>
      <c r="C209" s="50">
        <v>45</v>
      </c>
      <c r="D209" s="48">
        <v>42</v>
      </c>
      <c r="E209" s="49"/>
    </row>
    <row r="210" spans="1:5" ht="14.25">
      <c r="A210" s="45">
        <v>2080205</v>
      </c>
      <c r="B210" s="45" t="s">
        <v>190</v>
      </c>
      <c r="C210" s="50">
        <v>189</v>
      </c>
      <c r="D210" s="48">
        <v>214</v>
      </c>
      <c r="E210" s="49"/>
    </row>
    <row r="211" spans="1:5" ht="14.25">
      <c r="A211" s="45">
        <v>2080208</v>
      </c>
      <c r="B211" s="45" t="s">
        <v>191</v>
      </c>
      <c r="C211" s="50">
        <v>166</v>
      </c>
      <c r="D211" s="48">
        <v>77</v>
      </c>
      <c r="E211" s="49"/>
    </row>
    <row r="212" spans="1:5" ht="14.25">
      <c r="A212" s="45">
        <v>2080299</v>
      </c>
      <c r="B212" s="45" t="s">
        <v>192</v>
      </c>
      <c r="C212" s="50">
        <v>319</v>
      </c>
      <c r="D212" s="48">
        <v>622</v>
      </c>
      <c r="E212" s="49"/>
    </row>
    <row r="213" spans="1:5" ht="14.25">
      <c r="A213" s="45">
        <v>20805</v>
      </c>
      <c r="B213" s="46" t="s">
        <v>193</v>
      </c>
      <c r="C213" s="47">
        <v>19671</v>
      </c>
      <c r="D213" s="48">
        <f>SUM(D214:D218)</f>
        <v>19547</v>
      </c>
      <c r="E213" s="49">
        <f>(D213-C213)/C213</f>
        <v>-0.006303695795841594</v>
      </c>
    </row>
    <row r="214" spans="1:5" ht="14.25">
      <c r="A214" s="45">
        <v>2080501</v>
      </c>
      <c r="B214" s="45" t="s">
        <v>194</v>
      </c>
      <c r="C214" s="50">
        <v>129</v>
      </c>
      <c r="D214" s="48">
        <v>118</v>
      </c>
      <c r="E214" s="49"/>
    </row>
    <row r="215" spans="1:5" ht="14.25">
      <c r="A215" s="45">
        <v>2080504</v>
      </c>
      <c r="B215" s="45" t="s">
        <v>195</v>
      </c>
      <c r="C215" s="50">
        <v>19</v>
      </c>
      <c r="D215" s="48"/>
      <c r="E215" s="49"/>
    </row>
    <row r="216" spans="1:5" ht="14.25">
      <c r="A216" s="45">
        <v>2080505</v>
      </c>
      <c r="B216" s="45" t="s">
        <v>196</v>
      </c>
      <c r="C216" s="47">
        <v>9724</v>
      </c>
      <c r="D216" s="48">
        <v>9784</v>
      </c>
      <c r="E216" s="49"/>
    </row>
    <row r="217" spans="1:5" ht="14.25">
      <c r="A217" s="45">
        <v>2080506</v>
      </c>
      <c r="B217" s="45" t="s">
        <v>197</v>
      </c>
      <c r="C217" s="47">
        <v>3857</v>
      </c>
      <c r="D217" s="48">
        <v>3871</v>
      </c>
      <c r="E217" s="49"/>
    </row>
    <row r="218" spans="1:5" ht="14.25">
      <c r="A218" s="45">
        <v>2080599</v>
      </c>
      <c r="B218" s="45" t="s">
        <v>198</v>
      </c>
      <c r="C218" s="47">
        <v>5942</v>
      </c>
      <c r="D218" s="48">
        <v>5774</v>
      </c>
      <c r="E218" s="49"/>
    </row>
    <row r="219" spans="1:5" ht="14.25">
      <c r="A219" s="45">
        <v>20807</v>
      </c>
      <c r="B219" s="46" t="s">
        <v>199</v>
      </c>
      <c r="C219" s="50">
        <v>680</v>
      </c>
      <c r="D219" s="48">
        <f>SUM(D220:D226)</f>
        <v>1713</v>
      </c>
      <c r="E219" s="49">
        <f>(D219-C219)/C219</f>
        <v>1.5191176470588235</v>
      </c>
    </row>
    <row r="220" spans="1:5" ht="14.25">
      <c r="A220" s="45">
        <v>2080701</v>
      </c>
      <c r="B220" s="45" t="s">
        <v>200</v>
      </c>
      <c r="C220" s="50">
        <v>97</v>
      </c>
      <c r="D220" s="48">
        <v>247</v>
      </c>
      <c r="E220" s="49"/>
    </row>
    <row r="221" spans="1:5" ht="14.25">
      <c r="A221" s="45">
        <v>2080702</v>
      </c>
      <c r="B221" s="45" t="s">
        <v>201</v>
      </c>
      <c r="C221" s="50">
        <v>62</v>
      </c>
      <c r="D221" s="48">
        <v>295</v>
      </c>
      <c r="E221" s="49"/>
    </row>
    <row r="222" spans="1:5" ht="14.25">
      <c r="A222" s="45">
        <v>2080704</v>
      </c>
      <c r="B222" s="45" t="s">
        <v>202</v>
      </c>
      <c r="C222" s="50">
        <v>322</v>
      </c>
      <c r="D222" s="48">
        <v>959</v>
      </c>
      <c r="E222" s="49"/>
    </row>
    <row r="223" spans="1:5" ht="14.25">
      <c r="A223" s="45">
        <v>2080705</v>
      </c>
      <c r="B223" s="45" t="s">
        <v>203</v>
      </c>
      <c r="C223" s="50">
        <v>60</v>
      </c>
      <c r="D223" s="48">
        <v>120</v>
      </c>
      <c r="E223" s="49"/>
    </row>
    <row r="224" spans="1:5" ht="14.25">
      <c r="A224" s="45">
        <v>2080711</v>
      </c>
      <c r="B224" s="45" t="s">
        <v>204</v>
      </c>
      <c r="C224" s="50">
        <v>37</v>
      </c>
      <c r="D224" s="48">
        <v>34</v>
      </c>
      <c r="E224" s="49"/>
    </row>
    <row r="225" spans="1:5" ht="14.25">
      <c r="A225" s="45">
        <v>2080713</v>
      </c>
      <c r="B225" s="45" t="s">
        <v>205</v>
      </c>
      <c r="C225" s="50">
        <v>2</v>
      </c>
      <c r="D225" s="48">
        <v>1</v>
      </c>
      <c r="E225" s="49"/>
    </row>
    <row r="226" spans="1:5" ht="14.25">
      <c r="A226" s="45">
        <v>2080799</v>
      </c>
      <c r="B226" s="45" t="s">
        <v>206</v>
      </c>
      <c r="C226" s="50">
        <v>100</v>
      </c>
      <c r="D226" s="48">
        <v>57</v>
      </c>
      <c r="E226" s="49"/>
    </row>
    <row r="227" spans="1:5" ht="14.25">
      <c r="A227" s="45">
        <v>20808</v>
      </c>
      <c r="B227" s="46" t="s">
        <v>207</v>
      </c>
      <c r="C227" s="47">
        <v>2339</v>
      </c>
      <c r="D227" s="48">
        <f>SUM(D228:D234)</f>
        <v>2874</v>
      </c>
      <c r="E227" s="49">
        <f>(D227-C227)/C227</f>
        <v>0.22873022659256093</v>
      </c>
    </row>
    <row r="228" spans="1:5" ht="14.25">
      <c r="A228" s="45">
        <v>2080801</v>
      </c>
      <c r="B228" s="45" t="s">
        <v>208</v>
      </c>
      <c r="C228" s="50">
        <v>97</v>
      </c>
      <c r="D228" s="48">
        <v>118</v>
      </c>
      <c r="E228" s="49"/>
    </row>
    <row r="229" spans="1:5" ht="14.25">
      <c r="A229" s="45">
        <v>2080802</v>
      </c>
      <c r="B229" s="45" t="s">
        <v>209</v>
      </c>
      <c r="C229" s="50">
        <v>354</v>
      </c>
      <c r="D229" s="48">
        <v>478</v>
      </c>
      <c r="E229" s="49"/>
    </row>
    <row r="230" spans="1:5" ht="14.25">
      <c r="A230" s="45">
        <v>2080803</v>
      </c>
      <c r="B230" s="45" t="s">
        <v>210</v>
      </c>
      <c r="C230" s="50">
        <v>519</v>
      </c>
      <c r="D230" s="48">
        <v>536</v>
      </c>
      <c r="E230" s="49"/>
    </row>
    <row r="231" spans="1:5" ht="14.25">
      <c r="A231" s="45">
        <v>2080804</v>
      </c>
      <c r="B231" s="45" t="s">
        <v>211</v>
      </c>
      <c r="C231" s="50">
        <v>2</v>
      </c>
      <c r="D231" s="48">
        <v>2</v>
      </c>
      <c r="E231" s="49"/>
    </row>
    <row r="232" spans="1:5" ht="14.25">
      <c r="A232" s="45">
        <v>2080805</v>
      </c>
      <c r="B232" s="45" t="s">
        <v>212</v>
      </c>
      <c r="C232" s="50">
        <v>791</v>
      </c>
      <c r="D232" s="48">
        <v>732</v>
      </c>
      <c r="E232" s="49"/>
    </row>
    <row r="233" spans="1:5" ht="14.25">
      <c r="A233" s="45">
        <v>2080806</v>
      </c>
      <c r="B233" s="45" t="s">
        <v>213</v>
      </c>
      <c r="C233" s="50">
        <v>262</v>
      </c>
      <c r="D233" s="48">
        <v>346</v>
      </c>
      <c r="E233" s="49"/>
    </row>
    <row r="234" spans="1:5" ht="14.25">
      <c r="A234" s="45">
        <v>2080899</v>
      </c>
      <c r="B234" s="45" t="s">
        <v>214</v>
      </c>
      <c r="C234" s="50">
        <v>314</v>
      </c>
      <c r="D234" s="48">
        <v>662</v>
      </c>
      <c r="E234" s="49"/>
    </row>
    <row r="235" spans="1:5" ht="14.25">
      <c r="A235" s="45">
        <v>20809</v>
      </c>
      <c r="B235" s="46" t="s">
        <v>215</v>
      </c>
      <c r="C235" s="50">
        <v>935</v>
      </c>
      <c r="D235" s="48">
        <f>SUM(D236:D239)</f>
        <v>891</v>
      </c>
      <c r="E235" s="49">
        <f>(D235-C235)/C235</f>
        <v>-0.047058823529411764</v>
      </c>
    </row>
    <row r="236" spans="1:5" ht="14.25">
      <c r="A236" s="45">
        <v>2080901</v>
      </c>
      <c r="B236" s="45" t="s">
        <v>216</v>
      </c>
      <c r="C236" s="50">
        <v>450</v>
      </c>
      <c r="D236" s="48">
        <v>478</v>
      </c>
      <c r="E236" s="49"/>
    </row>
    <row r="237" spans="1:5" ht="14.25">
      <c r="A237" s="45">
        <v>2080902</v>
      </c>
      <c r="B237" s="45" t="s">
        <v>217</v>
      </c>
      <c r="C237" s="50">
        <v>350</v>
      </c>
      <c r="D237" s="48">
        <v>265</v>
      </c>
      <c r="E237" s="49"/>
    </row>
    <row r="238" spans="1:5" ht="14.25">
      <c r="A238" s="45">
        <v>2080903</v>
      </c>
      <c r="B238" s="45" t="s">
        <v>218</v>
      </c>
      <c r="C238" s="50">
        <v>91</v>
      </c>
      <c r="D238" s="48">
        <v>82</v>
      </c>
      <c r="E238" s="49"/>
    </row>
    <row r="239" spans="1:5" ht="14.25">
      <c r="A239" s="45">
        <v>2080904</v>
      </c>
      <c r="B239" s="45" t="s">
        <v>219</v>
      </c>
      <c r="C239" s="50">
        <v>44</v>
      </c>
      <c r="D239" s="48">
        <v>66</v>
      </c>
      <c r="E239" s="49"/>
    </row>
    <row r="240" spans="1:5" ht="14.25">
      <c r="A240" s="45">
        <v>20810</v>
      </c>
      <c r="B240" s="46" t="s">
        <v>220</v>
      </c>
      <c r="C240" s="47">
        <v>1306</v>
      </c>
      <c r="D240" s="48">
        <f>SUM(D241:D243)</f>
        <v>1385</v>
      </c>
      <c r="E240" s="49">
        <f>(D240-C240)/C240</f>
        <v>0.06049004594180704</v>
      </c>
    </row>
    <row r="241" spans="1:5" ht="14.25">
      <c r="A241" s="45">
        <v>2081001</v>
      </c>
      <c r="B241" s="45" t="s">
        <v>221</v>
      </c>
      <c r="C241" s="50">
        <v>525</v>
      </c>
      <c r="D241" s="48">
        <v>549</v>
      </c>
      <c r="E241" s="49"/>
    </row>
    <row r="242" spans="1:5" ht="14.25">
      <c r="A242" s="45">
        <v>2081002</v>
      </c>
      <c r="B242" s="45" t="s">
        <v>222</v>
      </c>
      <c r="C242" s="50">
        <v>691</v>
      </c>
      <c r="D242" s="48">
        <v>725</v>
      </c>
      <c r="E242" s="49"/>
    </row>
    <row r="243" spans="1:5" ht="14.25">
      <c r="A243" s="45">
        <v>2081004</v>
      </c>
      <c r="B243" s="45" t="s">
        <v>223</v>
      </c>
      <c r="C243" s="50">
        <v>90</v>
      </c>
      <c r="D243" s="48">
        <v>111</v>
      </c>
      <c r="E243" s="49"/>
    </row>
    <row r="244" spans="1:5" ht="14.25">
      <c r="A244" s="45">
        <v>20811</v>
      </c>
      <c r="B244" s="46" t="s">
        <v>224</v>
      </c>
      <c r="C244" s="47">
        <v>3433</v>
      </c>
      <c r="D244" s="48">
        <f>SUM(D245:D250)</f>
        <v>3790</v>
      </c>
      <c r="E244" s="49">
        <f>(D244-C244)/C244</f>
        <v>0.10399067870667054</v>
      </c>
    </row>
    <row r="245" spans="1:5" ht="14.25">
      <c r="A245" s="45">
        <v>2081101</v>
      </c>
      <c r="B245" s="45" t="s">
        <v>37</v>
      </c>
      <c r="C245" s="50">
        <v>125</v>
      </c>
      <c r="D245" s="48">
        <v>140</v>
      </c>
      <c r="E245" s="49"/>
    </row>
    <row r="246" spans="1:5" ht="14.25">
      <c r="A246" s="45">
        <v>2081104</v>
      </c>
      <c r="B246" s="45" t="s">
        <v>225</v>
      </c>
      <c r="C246" s="50">
        <v>33</v>
      </c>
      <c r="D246" s="48">
        <v>149</v>
      </c>
      <c r="E246" s="49"/>
    </row>
    <row r="247" spans="1:5" ht="14.25">
      <c r="A247" s="45">
        <v>2081105</v>
      </c>
      <c r="B247" s="45" t="s">
        <v>226</v>
      </c>
      <c r="C247" s="50">
        <v>158</v>
      </c>
      <c r="D247" s="48">
        <v>216</v>
      </c>
      <c r="E247" s="49"/>
    </row>
    <row r="248" spans="1:5" ht="14.25">
      <c r="A248" s="45">
        <v>2081106</v>
      </c>
      <c r="B248" s="45" t="s">
        <v>227</v>
      </c>
      <c r="C248" s="50">
        <v>7</v>
      </c>
      <c r="D248" s="48">
        <v>14</v>
      </c>
      <c r="E248" s="49"/>
    </row>
    <row r="249" spans="1:5" ht="14.25">
      <c r="A249" s="45">
        <v>2081107</v>
      </c>
      <c r="B249" s="45" t="s">
        <v>228</v>
      </c>
      <c r="C249" s="50"/>
      <c r="D249" s="48">
        <v>2401</v>
      </c>
      <c r="E249" s="49"/>
    </row>
    <row r="250" spans="1:5" ht="14.25">
      <c r="A250" s="45">
        <v>2081199</v>
      </c>
      <c r="B250" s="45" t="s">
        <v>229</v>
      </c>
      <c r="C250" s="47">
        <v>3110</v>
      </c>
      <c r="D250" s="48">
        <v>870</v>
      </c>
      <c r="E250" s="49"/>
    </row>
    <row r="251" spans="1:5" ht="14.25">
      <c r="A251" s="45">
        <v>20815</v>
      </c>
      <c r="B251" s="46" t="s">
        <v>230</v>
      </c>
      <c r="C251" s="50">
        <v>526</v>
      </c>
      <c r="D251" s="48">
        <f>SUM(D252:D255)</f>
        <v>73</v>
      </c>
      <c r="E251" s="49">
        <f>(D251-C251)/C251</f>
        <v>-0.8612167300380228</v>
      </c>
    </row>
    <row r="252" spans="1:5" ht="14.25">
      <c r="A252" s="45">
        <v>2081501</v>
      </c>
      <c r="B252" s="45" t="s">
        <v>231</v>
      </c>
      <c r="C252" s="50">
        <v>227</v>
      </c>
      <c r="D252" s="48">
        <v>21</v>
      </c>
      <c r="E252" s="49"/>
    </row>
    <row r="253" spans="1:5" ht="14.25">
      <c r="A253" s="45">
        <v>2081502</v>
      </c>
      <c r="B253" s="45" t="s">
        <v>232</v>
      </c>
      <c r="C253" s="50">
        <v>85</v>
      </c>
      <c r="D253" s="48">
        <v>50</v>
      </c>
      <c r="E253" s="49"/>
    </row>
    <row r="254" spans="1:5" ht="14.25">
      <c r="A254" s="45">
        <v>2081503</v>
      </c>
      <c r="B254" s="45" t="s">
        <v>233</v>
      </c>
      <c r="C254" s="50">
        <v>150</v>
      </c>
      <c r="D254" s="48"/>
      <c r="E254" s="49"/>
    </row>
    <row r="255" spans="1:5" ht="14.25">
      <c r="A255" s="45">
        <v>2081599</v>
      </c>
      <c r="B255" s="45" t="s">
        <v>234</v>
      </c>
      <c r="C255" s="50">
        <v>64</v>
      </c>
      <c r="D255" s="48">
        <v>2</v>
      </c>
      <c r="E255" s="49"/>
    </row>
    <row r="256" spans="1:5" ht="14.25">
      <c r="A256" s="45">
        <v>20816</v>
      </c>
      <c r="B256" s="46" t="s">
        <v>235</v>
      </c>
      <c r="C256" s="50">
        <v>107</v>
      </c>
      <c r="D256" s="48">
        <f>SUM(D257:D258)</f>
        <v>121</v>
      </c>
      <c r="E256" s="49">
        <f>(D256-C256)/C256</f>
        <v>0.1308411214953271</v>
      </c>
    </row>
    <row r="257" spans="1:5" ht="14.25">
      <c r="A257" s="45">
        <v>2081601</v>
      </c>
      <c r="B257" s="45" t="s">
        <v>37</v>
      </c>
      <c r="C257" s="50">
        <v>72</v>
      </c>
      <c r="D257" s="48">
        <v>86</v>
      </c>
      <c r="E257" s="49"/>
    </row>
    <row r="258" spans="1:5" ht="14.25">
      <c r="A258" s="45">
        <v>2081699</v>
      </c>
      <c r="B258" s="45" t="s">
        <v>236</v>
      </c>
      <c r="C258" s="50">
        <v>35</v>
      </c>
      <c r="D258" s="48">
        <v>35</v>
      </c>
      <c r="E258" s="49"/>
    </row>
    <row r="259" spans="1:5" ht="14.25">
      <c r="A259" s="45">
        <v>20819</v>
      </c>
      <c r="B259" s="46" t="s">
        <v>237</v>
      </c>
      <c r="C259" s="47">
        <v>3464</v>
      </c>
      <c r="D259" s="48">
        <f>SUM(D260:D261)</f>
        <v>4481</v>
      </c>
      <c r="E259" s="49">
        <f aca="true" t="shared" si="6" ref="E259:E264">(D259-C259)/C259</f>
        <v>0.29359122401847576</v>
      </c>
    </row>
    <row r="260" spans="1:5" ht="14.25">
      <c r="A260" s="45">
        <v>2081901</v>
      </c>
      <c r="B260" s="45" t="s">
        <v>238</v>
      </c>
      <c r="C260" s="50">
        <v>431</v>
      </c>
      <c r="D260" s="48">
        <v>419</v>
      </c>
      <c r="E260" s="49"/>
    </row>
    <row r="261" spans="1:5" ht="14.25">
      <c r="A261" s="45">
        <v>2081902</v>
      </c>
      <c r="B261" s="45" t="s">
        <v>239</v>
      </c>
      <c r="C261" s="47">
        <v>3033</v>
      </c>
      <c r="D261" s="48">
        <v>4062</v>
      </c>
      <c r="E261" s="49"/>
    </row>
    <row r="262" spans="1:5" ht="14.25">
      <c r="A262" s="45">
        <v>20820</v>
      </c>
      <c r="B262" s="46" t="s">
        <v>240</v>
      </c>
      <c r="C262" s="50">
        <v>372</v>
      </c>
      <c r="D262" s="48">
        <f aca="true" t="shared" si="7" ref="D262:D266">SUM(D263:D263)</f>
        <v>320</v>
      </c>
      <c r="E262" s="49">
        <f t="shared" si="6"/>
        <v>-0.13978494623655913</v>
      </c>
    </row>
    <row r="263" spans="1:5" ht="14.25">
      <c r="A263" s="45">
        <v>2082001</v>
      </c>
      <c r="B263" s="45" t="s">
        <v>241</v>
      </c>
      <c r="C263" s="50">
        <v>372</v>
      </c>
      <c r="D263" s="48">
        <v>320</v>
      </c>
      <c r="E263" s="49"/>
    </row>
    <row r="264" spans="1:5" ht="14.25">
      <c r="A264" s="45">
        <v>20821</v>
      </c>
      <c r="B264" s="46" t="s">
        <v>242</v>
      </c>
      <c r="C264" s="50">
        <v>449</v>
      </c>
      <c r="D264" s="48">
        <f t="shared" si="7"/>
        <v>488</v>
      </c>
      <c r="E264" s="49">
        <f t="shared" si="6"/>
        <v>0.08685968819599109</v>
      </c>
    </row>
    <row r="265" spans="1:5" ht="14.25">
      <c r="A265" s="45">
        <v>2082102</v>
      </c>
      <c r="B265" s="45" t="s">
        <v>243</v>
      </c>
      <c r="C265" s="50">
        <v>449</v>
      </c>
      <c r="D265" s="48">
        <v>488</v>
      </c>
      <c r="E265" s="49"/>
    </row>
    <row r="266" spans="1:5" ht="14.25">
      <c r="A266" s="45">
        <v>20825</v>
      </c>
      <c r="B266" s="46" t="s">
        <v>244</v>
      </c>
      <c r="C266" s="50">
        <v>186</v>
      </c>
      <c r="D266" s="48">
        <f t="shared" si="7"/>
        <v>189</v>
      </c>
      <c r="E266" s="49">
        <f aca="true" t="shared" si="8" ref="E266:E271">(D266-C266)/C266</f>
        <v>0.016129032258064516</v>
      </c>
    </row>
    <row r="267" spans="1:5" ht="14.25">
      <c r="A267" s="45">
        <v>2082502</v>
      </c>
      <c r="B267" s="45" t="s">
        <v>245</v>
      </c>
      <c r="C267" s="50">
        <v>186</v>
      </c>
      <c r="D267" s="48">
        <v>189</v>
      </c>
      <c r="E267" s="49"/>
    </row>
    <row r="268" spans="1:5" ht="14.25">
      <c r="A268" s="45">
        <v>20826</v>
      </c>
      <c r="B268" s="46" t="s">
        <v>246</v>
      </c>
      <c r="C268" s="47">
        <v>17710</v>
      </c>
      <c r="D268" s="48">
        <f>SUM(D269:D270)</f>
        <v>21058</v>
      </c>
      <c r="E268" s="49">
        <f t="shared" si="8"/>
        <v>0.18904573687182383</v>
      </c>
    </row>
    <row r="269" spans="1:5" ht="14.25">
      <c r="A269" s="45">
        <v>2082602</v>
      </c>
      <c r="B269" s="45" t="s">
        <v>247</v>
      </c>
      <c r="C269" s="47">
        <v>6890</v>
      </c>
      <c r="D269" s="48">
        <v>8428</v>
      </c>
      <c r="E269" s="49"/>
    </row>
    <row r="270" spans="1:5" ht="14.25">
      <c r="A270" s="45">
        <v>2082699</v>
      </c>
      <c r="B270" s="45" t="s">
        <v>248</v>
      </c>
      <c r="C270" s="47">
        <v>10820</v>
      </c>
      <c r="D270" s="48">
        <v>12630</v>
      </c>
      <c r="E270" s="49"/>
    </row>
    <row r="271" spans="1:5" ht="14.25">
      <c r="A271" s="45">
        <v>20899</v>
      </c>
      <c r="B271" s="46" t="s">
        <v>249</v>
      </c>
      <c r="C271" s="47">
        <v>3853</v>
      </c>
      <c r="D271" s="48">
        <f>D272</f>
        <v>8313</v>
      </c>
      <c r="E271" s="49">
        <f t="shared" si="8"/>
        <v>1.1575395795484038</v>
      </c>
    </row>
    <row r="272" spans="1:5" ht="14.25">
      <c r="A272" s="45">
        <v>2089901</v>
      </c>
      <c r="B272" s="45" t="s">
        <v>250</v>
      </c>
      <c r="C272" s="47">
        <v>3853</v>
      </c>
      <c r="D272" s="48">
        <v>8313</v>
      </c>
      <c r="E272" s="49"/>
    </row>
    <row r="273" spans="1:5" ht="14.25">
      <c r="A273" s="45">
        <v>210</v>
      </c>
      <c r="B273" s="46" t="s">
        <v>251</v>
      </c>
      <c r="C273" s="47">
        <v>52622</v>
      </c>
      <c r="D273" s="48">
        <f>SUM(D274,D277,D279,D283,D289,D291,D294,D298,D301,D304,D306,D308)</f>
        <v>60487</v>
      </c>
      <c r="E273" s="49">
        <f aca="true" t="shared" si="9" ref="E273:E277">(D273-C273)/C273</f>
        <v>0.14946220212078598</v>
      </c>
    </row>
    <row r="274" spans="1:5" ht="14.25">
      <c r="A274" s="45">
        <v>21001</v>
      </c>
      <c r="B274" s="46" t="s">
        <v>252</v>
      </c>
      <c r="C274" s="50">
        <v>675</v>
      </c>
      <c r="D274" s="48">
        <f>SUM(D275:D276)</f>
        <v>1010</v>
      </c>
      <c r="E274" s="49">
        <f t="shared" si="9"/>
        <v>0.4962962962962963</v>
      </c>
    </row>
    <row r="275" spans="1:5" ht="14.25">
      <c r="A275" s="45">
        <v>2100101</v>
      </c>
      <c r="B275" s="45" t="s">
        <v>37</v>
      </c>
      <c r="C275" s="50">
        <v>539</v>
      </c>
      <c r="D275" s="48">
        <v>658</v>
      </c>
      <c r="E275" s="49"/>
    </row>
    <row r="276" spans="1:5" ht="14.25">
      <c r="A276" s="45">
        <v>2100199</v>
      </c>
      <c r="B276" s="45" t="s">
        <v>253</v>
      </c>
      <c r="C276" s="50">
        <v>136</v>
      </c>
      <c r="D276" s="48">
        <v>352</v>
      </c>
      <c r="E276" s="49"/>
    </row>
    <row r="277" spans="1:5" ht="14.25">
      <c r="A277" s="45">
        <v>21002</v>
      </c>
      <c r="B277" s="46" t="s">
        <v>254</v>
      </c>
      <c r="C277" s="47">
        <v>1366</v>
      </c>
      <c r="D277" s="48">
        <f>SUM(D278:D278)</f>
        <v>1331</v>
      </c>
      <c r="E277" s="49">
        <f t="shared" si="9"/>
        <v>-0.02562225475841874</v>
      </c>
    </row>
    <row r="278" spans="1:5" ht="14.25">
      <c r="A278" s="45">
        <v>2100201</v>
      </c>
      <c r="B278" s="45" t="s">
        <v>255</v>
      </c>
      <c r="C278" s="47">
        <v>1366</v>
      </c>
      <c r="D278" s="48">
        <v>1331</v>
      </c>
      <c r="E278" s="49"/>
    </row>
    <row r="279" spans="1:5" ht="14.25">
      <c r="A279" s="45">
        <v>21003</v>
      </c>
      <c r="B279" s="46" t="s">
        <v>256</v>
      </c>
      <c r="C279" s="47">
        <v>5325</v>
      </c>
      <c r="D279" s="48">
        <f>SUM(D280:D282)</f>
        <v>5848</v>
      </c>
      <c r="E279" s="49">
        <f>(D279-C279)/C279</f>
        <v>0.09821596244131456</v>
      </c>
    </row>
    <row r="280" spans="1:5" ht="14.25">
      <c r="A280" s="45">
        <v>2100301</v>
      </c>
      <c r="B280" s="45" t="s">
        <v>257</v>
      </c>
      <c r="C280" s="47">
        <v>1931</v>
      </c>
      <c r="D280" s="48">
        <v>2147</v>
      </c>
      <c r="E280" s="49"/>
    </row>
    <row r="281" spans="1:5" ht="14.25">
      <c r="A281" s="45">
        <v>2100302</v>
      </c>
      <c r="B281" s="45" t="s">
        <v>258</v>
      </c>
      <c r="C281" s="47">
        <v>3175</v>
      </c>
      <c r="D281" s="48">
        <v>3649</v>
      </c>
      <c r="E281" s="49"/>
    </row>
    <row r="282" spans="1:5" ht="14.25">
      <c r="A282" s="45">
        <v>2100399</v>
      </c>
      <c r="B282" s="45" t="s">
        <v>259</v>
      </c>
      <c r="C282" s="50">
        <v>219</v>
      </c>
      <c r="D282" s="48">
        <v>52</v>
      </c>
      <c r="E282" s="49"/>
    </row>
    <row r="283" spans="1:5" ht="14.25">
      <c r="A283" s="45">
        <v>21004</v>
      </c>
      <c r="B283" s="46" t="s">
        <v>260</v>
      </c>
      <c r="C283" s="47">
        <v>2704</v>
      </c>
      <c r="D283" s="48">
        <f>SUM(D284:D288)</f>
        <v>3394</v>
      </c>
      <c r="E283" s="49">
        <f>(D283-C283)/C283</f>
        <v>0.2551775147928994</v>
      </c>
    </row>
    <row r="284" spans="1:5" ht="14.25">
      <c r="A284" s="45">
        <v>2100402</v>
      </c>
      <c r="B284" s="45" t="s">
        <v>261</v>
      </c>
      <c r="C284" s="50">
        <v>14</v>
      </c>
      <c r="D284" s="48">
        <v>18</v>
      </c>
      <c r="E284" s="49"/>
    </row>
    <row r="285" spans="1:5" ht="14.25">
      <c r="A285" s="45">
        <v>2100408</v>
      </c>
      <c r="B285" s="45" t="s">
        <v>262</v>
      </c>
      <c r="C285" s="47">
        <v>1869</v>
      </c>
      <c r="D285" s="48">
        <v>2170</v>
      </c>
      <c r="E285" s="49"/>
    </row>
    <row r="286" spans="1:5" ht="14.25">
      <c r="A286" s="45">
        <v>2100409</v>
      </c>
      <c r="B286" s="45" t="s">
        <v>263</v>
      </c>
      <c r="C286" s="50">
        <v>378</v>
      </c>
      <c r="D286" s="48">
        <v>552</v>
      </c>
      <c r="E286" s="49"/>
    </row>
    <row r="287" spans="1:5" ht="14.25">
      <c r="A287" s="45">
        <v>2100410</v>
      </c>
      <c r="B287" s="45" t="s">
        <v>264</v>
      </c>
      <c r="C287" s="50">
        <v>27</v>
      </c>
      <c r="D287" s="48">
        <v>22</v>
      </c>
      <c r="E287" s="49"/>
    </row>
    <row r="288" spans="1:5" ht="14.25">
      <c r="A288" s="45">
        <v>2100499</v>
      </c>
      <c r="B288" s="45" t="s">
        <v>265</v>
      </c>
      <c r="C288" s="50">
        <v>416</v>
      </c>
      <c r="D288" s="48">
        <v>632</v>
      </c>
      <c r="E288" s="49"/>
    </row>
    <row r="289" spans="1:5" ht="14.25">
      <c r="A289" s="45">
        <v>21006</v>
      </c>
      <c r="B289" s="46" t="s">
        <v>266</v>
      </c>
      <c r="C289" s="50">
        <v>20</v>
      </c>
      <c r="D289" s="48">
        <f>SUM(D290:D290)</f>
        <v>53</v>
      </c>
      <c r="E289" s="49">
        <f aca="true" t="shared" si="10" ref="E289:E294">(D289-C289)/C289</f>
        <v>1.65</v>
      </c>
    </row>
    <row r="290" spans="1:5" ht="14.25">
      <c r="A290" s="45">
        <v>2100601</v>
      </c>
      <c r="B290" s="45" t="s">
        <v>267</v>
      </c>
      <c r="C290" s="50">
        <v>20</v>
      </c>
      <c r="D290" s="48">
        <v>53</v>
      </c>
      <c r="E290" s="49"/>
    </row>
    <row r="291" spans="1:5" ht="14.25">
      <c r="A291" s="45">
        <v>21007</v>
      </c>
      <c r="B291" s="46" t="s">
        <v>268</v>
      </c>
      <c r="C291" s="47">
        <v>1516</v>
      </c>
      <c r="D291" s="48">
        <f>SUM(D292:D293)</f>
        <v>1740</v>
      </c>
      <c r="E291" s="49">
        <f t="shared" si="10"/>
        <v>0.14775725593667546</v>
      </c>
    </row>
    <row r="292" spans="1:5" ht="14.25">
      <c r="A292" s="45">
        <v>2100717</v>
      </c>
      <c r="B292" s="45" t="s">
        <v>269</v>
      </c>
      <c r="C292" s="50">
        <v>518</v>
      </c>
      <c r="D292" s="48">
        <v>442</v>
      </c>
      <c r="E292" s="49"/>
    </row>
    <row r="293" spans="1:5" ht="14.25">
      <c r="A293" s="45">
        <v>2100799</v>
      </c>
      <c r="B293" s="45" t="s">
        <v>270</v>
      </c>
      <c r="C293" s="50">
        <v>998</v>
      </c>
      <c r="D293" s="48">
        <v>1298</v>
      </c>
      <c r="E293" s="49"/>
    </row>
    <row r="294" spans="1:5" ht="14.25">
      <c r="A294" s="45">
        <v>21010</v>
      </c>
      <c r="B294" s="46" t="s">
        <v>271</v>
      </c>
      <c r="C294" s="50">
        <v>561</v>
      </c>
      <c r="D294" s="48">
        <f>SUM(D295:D297)</f>
        <v>420</v>
      </c>
      <c r="E294" s="49">
        <f t="shared" si="10"/>
        <v>-0.25133689839572193</v>
      </c>
    </row>
    <row r="295" spans="1:5" ht="14.25">
      <c r="A295" s="45">
        <v>2101016</v>
      </c>
      <c r="B295" s="45" t="s">
        <v>272</v>
      </c>
      <c r="C295" s="50">
        <v>411</v>
      </c>
      <c r="D295" s="48">
        <v>311</v>
      </c>
      <c r="E295" s="49"/>
    </row>
    <row r="296" spans="1:5" ht="14.25">
      <c r="A296" s="45">
        <v>2101050</v>
      </c>
      <c r="B296" s="45" t="s">
        <v>48</v>
      </c>
      <c r="C296" s="50">
        <v>75</v>
      </c>
      <c r="D296" s="48">
        <v>58</v>
      </c>
      <c r="E296" s="49"/>
    </row>
    <row r="297" spans="1:5" ht="14.25">
      <c r="A297" s="45">
        <v>2101099</v>
      </c>
      <c r="B297" s="45" t="s">
        <v>273</v>
      </c>
      <c r="C297" s="50">
        <v>75</v>
      </c>
      <c r="D297" s="48">
        <v>51</v>
      </c>
      <c r="E297" s="49"/>
    </row>
    <row r="298" spans="1:5" ht="14.25">
      <c r="A298" s="45">
        <v>21011</v>
      </c>
      <c r="B298" s="46" t="s">
        <v>274</v>
      </c>
      <c r="C298" s="47">
        <v>10232</v>
      </c>
      <c r="D298" s="48">
        <f>SUM(D299:D300)</f>
        <v>9252</v>
      </c>
      <c r="E298" s="49">
        <f>(D298-C298)/C298</f>
        <v>-0.09577795152462862</v>
      </c>
    </row>
    <row r="299" spans="1:5" ht="14.25">
      <c r="A299" s="45">
        <v>2101101</v>
      </c>
      <c r="B299" s="45" t="s">
        <v>275</v>
      </c>
      <c r="C299" s="47">
        <v>3905</v>
      </c>
      <c r="D299" s="48">
        <v>3524</v>
      </c>
      <c r="E299" s="49"/>
    </row>
    <row r="300" spans="1:5" ht="14.25">
      <c r="A300" s="45">
        <v>2101102</v>
      </c>
      <c r="B300" s="45" t="s">
        <v>276</v>
      </c>
      <c r="C300" s="47">
        <v>6327</v>
      </c>
      <c r="D300" s="48">
        <v>5728</v>
      </c>
      <c r="E300" s="49"/>
    </row>
    <row r="301" spans="1:5" ht="14.25">
      <c r="A301" s="45">
        <v>21012</v>
      </c>
      <c r="B301" s="46" t="s">
        <v>277</v>
      </c>
      <c r="C301" s="47">
        <v>23880</v>
      </c>
      <c r="D301" s="48">
        <f>SUM(D302:D303)</f>
        <v>33708</v>
      </c>
      <c r="E301" s="49">
        <f aca="true" t="shared" si="11" ref="E301:E306">(D301-C301)/C301</f>
        <v>0.4115577889447236</v>
      </c>
    </row>
    <row r="302" spans="1:5" ht="14.25">
      <c r="A302" s="45">
        <v>2101201</v>
      </c>
      <c r="B302" s="45" t="s">
        <v>278</v>
      </c>
      <c r="C302" s="50">
        <v>0</v>
      </c>
      <c r="D302" s="48">
        <v>33483</v>
      </c>
      <c r="E302" s="49"/>
    </row>
    <row r="303" spans="1:5" ht="14.25">
      <c r="A303" s="45">
        <v>2101202</v>
      </c>
      <c r="B303" s="45" t="s">
        <v>279</v>
      </c>
      <c r="C303" s="47">
        <v>23880</v>
      </c>
      <c r="D303" s="48">
        <v>225</v>
      </c>
      <c r="E303" s="49"/>
    </row>
    <row r="304" spans="1:5" ht="14.25">
      <c r="A304" s="45">
        <v>21013</v>
      </c>
      <c r="B304" s="46" t="s">
        <v>280</v>
      </c>
      <c r="C304" s="47">
        <v>2849</v>
      </c>
      <c r="D304" s="48">
        <f>SUM(D305:D305)</f>
        <v>3000</v>
      </c>
      <c r="E304" s="49">
        <f t="shared" si="11"/>
        <v>0.053001053001053004</v>
      </c>
    </row>
    <row r="305" spans="1:5" ht="14.25">
      <c r="A305" s="45">
        <v>2101301</v>
      </c>
      <c r="B305" s="45" t="s">
        <v>281</v>
      </c>
      <c r="C305" s="47">
        <v>2849</v>
      </c>
      <c r="D305" s="48">
        <v>3000</v>
      </c>
      <c r="E305" s="49"/>
    </row>
    <row r="306" spans="1:5" ht="14.25">
      <c r="A306" s="45">
        <v>21014</v>
      </c>
      <c r="B306" s="46" t="s">
        <v>282</v>
      </c>
      <c r="C306" s="50">
        <v>287</v>
      </c>
      <c r="D306" s="48">
        <f>SUM(D307:D307)</f>
        <v>110</v>
      </c>
      <c r="E306" s="49">
        <f t="shared" si="11"/>
        <v>-0.6167247386759582</v>
      </c>
    </row>
    <row r="307" spans="1:5" ht="14.25">
      <c r="A307" s="45">
        <v>2101401</v>
      </c>
      <c r="B307" s="45" t="s">
        <v>283</v>
      </c>
      <c r="C307" s="50">
        <v>287</v>
      </c>
      <c r="D307" s="48">
        <v>110</v>
      </c>
      <c r="E307" s="49"/>
    </row>
    <row r="308" spans="1:5" ht="14.25">
      <c r="A308" s="45">
        <v>21099</v>
      </c>
      <c r="B308" s="46" t="s">
        <v>284</v>
      </c>
      <c r="C308" s="47">
        <v>3207</v>
      </c>
      <c r="D308" s="48">
        <f>D309</f>
        <v>621</v>
      </c>
      <c r="E308" s="49">
        <f aca="true" t="shared" si="12" ref="E308:E311">(D308-C308)/C308</f>
        <v>-0.8063610851262862</v>
      </c>
    </row>
    <row r="309" spans="1:5" ht="14.25">
      <c r="A309" s="45">
        <v>2109901</v>
      </c>
      <c r="B309" s="45" t="s">
        <v>285</v>
      </c>
      <c r="C309" s="47">
        <v>3207</v>
      </c>
      <c r="D309" s="48">
        <v>621</v>
      </c>
      <c r="E309" s="49"/>
    </row>
    <row r="310" spans="1:5" ht="14.25">
      <c r="A310" s="45">
        <v>211</v>
      </c>
      <c r="B310" s="46" t="s">
        <v>286</v>
      </c>
      <c r="C310" s="47">
        <v>6170</v>
      </c>
      <c r="D310" s="48">
        <v>8700</v>
      </c>
      <c r="E310" s="49">
        <f t="shared" si="12"/>
        <v>0.4100486223662885</v>
      </c>
    </row>
    <row r="311" spans="1:5" ht="14.25">
      <c r="A311" s="45">
        <v>21102</v>
      </c>
      <c r="B311" s="46" t="s">
        <v>287</v>
      </c>
      <c r="C311" s="50">
        <v>20</v>
      </c>
      <c r="D311" s="48">
        <f>SUM(D312:D312)</f>
        <v>10</v>
      </c>
      <c r="E311" s="49">
        <f t="shared" si="12"/>
        <v>-0.5</v>
      </c>
    </row>
    <row r="312" spans="1:5" ht="14.25">
      <c r="A312" s="45">
        <v>2110299</v>
      </c>
      <c r="B312" s="45" t="s">
        <v>288</v>
      </c>
      <c r="C312" s="50">
        <v>20</v>
      </c>
      <c r="D312" s="48">
        <v>10</v>
      </c>
      <c r="E312" s="49"/>
    </row>
    <row r="313" spans="1:5" ht="14.25">
      <c r="A313" s="45">
        <v>21103</v>
      </c>
      <c r="B313" s="46" t="s">
        <v>289</v>
      </c>
      <c r="C313" s="50">
        <v>59</v>
      </c>
      <c r="D313" s="48">
        <f>SUM(D314:D315)</f>
        <v>644</v>
      </c>
      <c r="E313" s="49">
        <f>(D313-C313)/C313</f>
        <v>9.915254237288135</v>
      </c>
    </row>
    <row r="314" spans="1:5" ht="14.25">
      <c r="A314" s="51" t="s">
        <v>290</v>
      </c>
      <c r="B314" s="51" t="s">
        <v>291</v>
      </c>
      <c r="C314" s="50"/>
      <c r="D314" s="48">
        <v>500</v>
      </c>
      <c r="E314" s="49"/>
    </row>
    <row r="315" spans="1:5" ht="14.25">
      <c r="A315" s="45">
        <v>2110399</v>
      </c>
      <c r="B315" s="45" t="s">
        <v>292</v>
      </c>
      <c r="C315" s="50">
        <v>59</v>
      </c>
      <c r="D315" s="48">
        <v>144</v>
      </c>
      <c r="E315" s="49"/>
    </row>
    <row r="316" spans="1:5" ht="14.25">
      <c r="A316" s="45">
        <v>21104</v>
      </c>
      <c r="B316" s="46" t="s">
        <v>293</v>
      </c>
      <c r="C316" s="50">
        <v>59</v>
      </c>
      <c r="D316" s="48">
        <f>SUM(D317:D319)</f>
        <v>2430</v>
      </c>
      <c r="E316" s="49">
        <f>(D316-C316)/C316</f>
        <v>40.186440677966104</v>
      </c>
    </row>
    <row r="317" spans="1:5" ht="14.25">
      <c r="A317" s="45">
        <v>2110401</v>
      </c>
      <c r="B317" s="45" t="s">
        <v>294</v>
      </c>
      <c r="C317" s="50">
        <v>59</v>
      </c>
      <c r="D317" s="48">
        <v>20</v>
      </c>
      <c r="E317" s="49"/>
    </row>
    <row r="318" spans="1:5" ht="14.25">
      <c r="A318" s="45">
        <v>2110402</v>
      </c>
      <c r="B318" s="45" t="s">
        <v>295</v>
      </c>
      <c r="C318" s="50">
        <v>0</v>
      </c>
      <c r="D318" s="48">
        <v>2400</v>
      </c>
      <c r="E318" s="49"/>
    </row>
    <row r="319" spans="1:5" ht="14.25">
      <c r="A319" s="45">
        <v>2110499</v>
      </c>
      <c r="B319" s="45" t="s">
        <v>296</v>
      </c>
      <c r="C319" s="50"/>
      <c r="D319" s="48">
        <v>10</v>
      </c>
      <c r="E319" s="49"/>
    </row>
    <row r="320" spans="1:5" ht="14.25">
      <c r="A320" s="45">
        <v>21105</v>
      </c>
      <c r="B320" s="46" t="s">
        <v>297</v>
      </c>
      <c r="C320" s="50">
        <v>127</v>
      </c>
      <c r="D320" s="48">
        <f>SUM(D321:D321)</f>
        <v>133</v>
      </c>
      <c r="E320" s="49">
        <f aca="true" t="shared" si="13" ref="E320:E325">(D320-C320)/C320</f>
        <v>0.047244094488188976</v>
      </c>
    </row>
    <row r="321" spans="1:5" ht="14.25">
      <c r="A321" s="45">
        <v>2110599</v>
      </c>
      <c r="B321" s="45" t="s">
        <v>298</v>
      </c>
      <c r="C321" s="50">
        <v>127</v>
      </c>
      <c r="D321" s="48">
        <v>133</v>
      </c>
      <c r="E321" s="49"/>
    </row>
    <row r="322" spans="1:5" ht="14.25">
      <c r="A322" s="45">
        <v>21111</v>
      </c>
      <c r="B322" s="46" t="s">
        <v>299</v>
      </c>
      <c r="C322" s="47">
        <v>3091</v>
      </c>
      <c r="D322" s="48">
        <f>SUM(D323:D324)</f>
        <v>136</v>
      </c>
      <c r="E322" s="49">
        <f t="shared" si="13"/>
        <v>-0.9560012940795859</v>
      </c>
    </row>
    <row r="323" spans="1:5" ht="14.25">
      <c r="A323" s="45">
        <v>2111103</v>
      </c>
      <c r="B323" s="45" t="s">
        <v>300</v>
      </c>
      <c r="C323" s="47">
        <v>3080</v>
      </c>
      <c r="D323" s="48">
        <v>20</v>
      </c>
      <c r="E323" s="49"/>
    </row>
    <row r="324" spans="1:5" ht="14.25">
      <c r="A324" s="45">
        <v>2111199</v>
      </c>
      <c r="B324" s="45" t="s">
        <v>301</v>
      </c>
      <c r="C324" s="50">
        <v>11</v>
      </c>
      <c r="D324" s="48">
        <v>116</v>
      </c>
      <c r="E324" s="49"/>
    </row>
    <row r="325" spans="1:5" ht="14.25">
      <c r="A325" s="45">
        <v>21112</v>
      </c>
      <c r="B325" s="46" t="s">
        <v>302</v>
      </c>
      <c r="C325" s="50">
        <v>68</v>
      </c>
      <c r="D325" s="48">
        <f>D326</f>
        <v>40</v>
      </c>
      <c r="E325" s="49">
        <f t="shared" si="13"/>
        <v>-0.4117647058823529</v>
      </c>
    </row>
    <row r="326" spans="1:5" ht="14.25">
      <c r="A326" s="45">
        <v>2111201</v>
      </c>
      <c r="B326" s="45" t="s">
        <v>303</v>
      </c>
      <c r="C326" s="50">
        <v>68</v>
      </c>
      <c r="D326" s="48">
        <v>40</v>
      </c>
      <c r="E326" s="49"/>
    </row>
    <row r="327" spans="1:5" ht="14.25">
      <c r="A327" s="45">
        <v>21199</v>
      </c>
      <c r="B327" s="46" t="s">
        <v>304</v>
      </c>
      <c r="C327" s="47">
        <v>2896</v>
      </c>
      <c r="D327" s="48">
        <f>D328</f>
        <v>5307</v>
      </c>
      <c r="E327" s="49">
        <f aca="true" t="shared" si="14" ref="E327:E330">(D327-C327)/C327</f>
        <v>0.8325276243093923</v>
      </c>
    </row>
    <row r="328" spans="1:5" ht="14.25">
      <c r="A328" s="45">
        <v>2119901</v>
      </c>
      <c r="B328" s="45" t="s">
        <v>305</v>
      </c>
      <c r="C328" s="47">
        <v>2896</v>
      </c>
      <c r="D328" s="48">
        <v>5307</v>
      </c>
      <c r="E328" s="49"/>
    </row>
    <row r="329" spans="1:5" ht="14.25">
      <c r="A329" s="45">
        <v>212</v>
      </c>
      <c r="B329" s="46" t="s">
        <v>306</v>
      </c>
      <c r="C329" s="47">
        <v>32207</v>
      </c>
      <c r="D329" s="48">
        <f>SUM(D330,D336,D338,D341,D343,D345)</f>
        <v>45111</v>
      </c>
      <c r="E329" s="49">
        <f t="shared" si="14"/>
        <v>0.4006582419970814</v>
      </c>
    </row>
    <row r="330" spans="1:5" ht="14.25">
      <c r="A330" s="45">
        <v>21201</v>
      </c>
      <c r="B330" s="46" t="s">
        <v>307</v>
      </c>
      <c r="C330" s="47">
        <v>5758</v>
      </c>
      <c r="D330" s="48">
        <f>SUM(D331:D335)</f>
        <v>5362</v>
      </c>
      <c r="E330" s="49">
        <f t="shared" si="14"/>
        <v>-0.06877387981938173</v>
      </c>
    </row>
    <row r="331" spans="1:5" ht="14.25">
      <c r="A331" s="45">
        <v>2120101</v>
      </c>
      <c r="B331" s="45" t="s">
        <v>37</v>
      </c>
      <c r="C331" s="47">
        <v>3275</v>
      </c>
      <c r="D331" s="48">
        <v>2951</v>
      </c>
      <c r="E331" s="49"/>
    </row>
    <row r="332" spans="1:5" ht="14.25">
      <c r="A332" s="45">
        <v>2120102</v>
      </c>
      <c r="B332" s="45" t="s">
        <v>38</v>
      </c>
      <c r="C332" s="50">
        <v>122</v>
      </c>
      <c r="D332" s="48">
        <v>42</v>
      </c>
      <c r="E332" s="49"/>
    </row>
    <row r="333" spans="1:5" ht="14.25">
      <c r="A333" s="45">
        <v>2120104</v>
      </c>
      <c r="B333" s="45" t="s">
        <v>308</v>
      </c>
      <c r="C333" s="47">
        <v>1059</v>
      </c>
      <c r="D333" s="48">
        <v>669</v>
      </c>
      <c r="E333" s="49"/>
    </row>
    <row r="334" spans="1:5" ht="14.25">
      <c r="A334" s="45">
        <v>2120109</v>
      </c>
      <c r="B334" s="45" t="s">
        <v>309</v>
      </c>
      <c r="C334" s="50">
        <v>45</v>
      </c>
      <c r="D334" s="48">
        <v>52</v>
      </c>
      <c r="E334" s="49"/>
    </row>
    <row r="335" spans="1:5" ht="14.25">
      <c r="A335" s="45">
        <v>2120199</v>
      </c>
      <c r="B335" s="45" t="s">
        <v>310</v>
      </c>
      <c r="C335" s="47">
        <v>1257</v>
      </c>
      <c r="D335" s="48">
        <v>1648</v>
      </c>
      <c r="E335" s="49"/>
    </row>
    <row r="336" spans="1:5" ht="14.25">
      <c r="A336" s="45">
        <v>21202</v>
      </c>
      <c r="B336" s="46" t="s">
        <v>311</v>
      </c>
      <c r="C336" s="50">
        <v>840</v>
      </c>
      <c r="D336" s="48">
        <f>D337</f>
        <v>3409</v>
      </c>
      <c r="E336" s="49">
        <f aca="true" t="shared" si="15" ref="E336:E341">(D336-C336)/C336</f>
        <v>3.058333333333333</v>
      </c>
    </row>
    <row r="337" spans="1:5" ht="14.25">
      <c r="A337" s="45">
        <v>2120201</v>
      </c>
      <c r="B337" s="45" t="s">
        <v>312</v>
      </c>
      <c r="C337" s="50">
        <v>840</v>
      </c>
      <c r="D337" s="48">
        <v>3409</v>
      </c>
      <c r="E337" s="49"/>
    </row>
    <row r="338" spans="1:5" ht="14.25">
      <c r="A338" s="45">
        <v>21203</v>
      </c>
      <c r="B338" s="46" t="s">
        <v>313</v>
      </c>
      <c r="C338" s="47">
        <v>3852</v>
      </c>
      <c r="D338" s="48">
        <f>SUM(D340:D340)</f>
        <v>66</v>
      </c>
      <c r="E338" s="49">
        <f t="shared" si="15"/>
        <v>-0.9828660436137072</v>
      </c>
    </row>
    <row r="339" spans="1:5" ht="14.25">
      <c r="A339" s="45">
        <v>2120303</v>
      </c>
      <c r="B339" s="45" t="s">
        <v>314</v>
      </c>
      <c r="C339" s="47">
        <v>3000</v>
      </c>
      <c r="D339" s="48"/>
      <c r="E339" s="49"/>
    </row>
    <row r="340" spans="1:5" ht="14.25">
      <c r="A340" s="45">
        <v>2120399</v>
      </c>
      <c r="B340" s="45" t="s">
        <v>315</v>
      </c>
      <c r="C340" s="50">
        <v>852</v>
      </c>
      <c r="D340" s="48">
        <v>66</v>
      </c>
      <c r="E340" s="49"/>
    </row>
    <row r="341" spans="1:5" ht="14.25">
      <c r="A341" s="45">
        <v>21205</v>
      </c>
      <c r="B341" s="46" t="s">
        <v>316</v>
      </c>
      <c r="C341" s="47">
        <v>9887</v>
      </c>
      <c r="D341" s="48">
        <f aca="true" t="shared" si="16" ref="D341:D345">D342</f>
        <v>8194</v>
      </c>
      <c r="E341" s="49">
        <f t="shared" si="15"/>
        <v>-0.17123495499140284</v>
      </c>
    </row>
    <row r="342" spans="1:5" ht="14.25">
      <c r="A342" s="45">
        <v>2120501</v>
      </c>
      <c r="B342" s="45" t="s">
        <v>317</v>
      </c>
      <c r="C342" s="47">
        <v>9887</v>
      </c>
      <c r="D342" s="48">
        <v>8194</v>
      </c>
      <c r="E342" s="49"/>
    </row>
    <row r="343" spans="1:5" ht="14.25">
      <c r="A343" s="45">
        <v>21206</v>
      </c>
      <c r="B343" s="46" t="s">
        <v>318</v>
      </c>
      <c r="C343" s="50">
        <v>178</v>
      </c>
      <c r="D343" s="48">
        <f t="shared" si="16"/>
        <v>188</v>
      </c>
      <c r="E343" s="49">
        <f aca="true" t="shared" si="17" ref="E343:E348">(D343-C343)/C343</f>
        <v>0.056179775280898875</v>
      </c>
    </row>
    <row r="344" spans="1:5" ht="14.25">
      <c r="A344" s="45">
        <v>2120601</v>
      </c>
      <c r="B344" s="45" t="s">
        <v>319</v>
      </c>
      <c r="C344" s="50">
        <v>178</v>
      </c>
      <c r="D344" s="48">
        <v>188</v>
      </c>
      <c r="E344" s="49"/>
    </row>
    <row r="345" spans="1:5" ht="14.25">
      <c r="A345" s="45">
        <v>21299</v>
      </c>
      <c r="B345" s="46" t="s">
        <v>320</v>
      </c>
      <c r="C345" s="47">
        <v>11692</v>
      </c>
      <c r="D345" s="48">
        <f t="shared" si="16"/>
        <v>27892</v>
      </c>
      <c r="E345" s="49">
        <f t="shared" si="17"/>
        <v>1.3855627779678412</v>
      </c>
    </row>
    <row r="346" spans="1:5" ht="14.25">
      <c r="A346" s="45">
        <v>2129999</v>
      </c>
      <c r="B346" s="45" t="s">
        <v>321</v>
      </c>
      <c r="C346" s="47">
        <v>11692</v>
      </c>
      <c r="D346" s="48">
        <v>27892</v>
      </c>
      <c r="E346" s="49"/>
    </row>
    <row r="347" spans="1:5" ht="14.25">
      <c r="A347" s="45">
        <v>213</v>
      </c>
      <c r="B347" s="46" t="s">
        <v>322</v>
      </c>
      <c r="C347" s="47">
        <v>56812</v>
      </c>
      <c r="D347" s="48">
        <v>60108</v>
      </c>
      <c r="E347" s="49">
        <f t="shared" si="17"/>
        <v>0.058015912131239876</v>
      </c>
    </row>
    <row r="348" spans="1:5" ht="14.25">
      <c r="A348" s="45">
        <v>21301</v>
      </c>
      <c r="B348" s="46" t="s">
        <v>323</v>
      </c>
      <c r="C348" s="47">
        <v>11277</v>
      </c>
      <c r="D348" s="48">
        <f>SUM(D349:D364)</f>
        <v>13600</v>
      </c>
      <c r="E348" s="49">
        <f t="shared" si="17"/>
        <v>0.20599450208388756</v>
      </c>
    </row>
    <row r="349" spans="1:5" ht="14.25">
      <c r="A349" s="45">
        <v>2130101</v>
      </c>
      <c r="B349" s="45" t="s">
        <v>37</v>
      </c>
      <c r="C349" s="47">
        <v>1056</v>
      </c>
      <c r="D349" s="48">
        <v>1151</v>
      </c>
      <c r="E349" s="49"/>
    </row>
    <row r="350" spans="1:5" ht="14.25">
      <c r="A350" s="45">
        <v>2130104</v>
      </c>
      <c r="B350" s="45" t="s">
        <v>48</v>
      </c>
      <c r="C350" s="47">
        <v>3475</v>
      </c>
      <c r="D350" s="48">
        <v>3832</v>
      </c>
      <c r="E350" s="49"/>
    </row>
    <row r="351" spans="1:5" ht="14.25">
      <c r="A351" s="45">
        <v>2130106</v>
      </c>
      <c r="B351" s="45" t="s">
        <v>324</v>
      </c>
      <c r="C351" s="47">
        <v>1065</v>
      </c>
      <c r="D351" s="48">
        <v>40</v>
      </c>
      <c r="E351" s="49"/>
    </row>
    <row r="352" spans="1:5" ht="14.25">
      <c r="A352" s="45">
        <v>2130108</v>
      </c>
      <c r="B352" s="45" t="s">
        <v>325</v>
      </c>
      <c r="C352" s="50">
        <v>373</v>
      </c>
      <c r="D352" s="48">
        <v>549</v>
      </c>
      <c r="E352" s="49"/>
    </row>
    <row r="353" spans="1:5" ht="14.25">
      <c r="A353" s="45">
        <v>2130109</v>
      </c>
      <c r="B353" s="45" t="s">
        <v>326</v>
      </c>
      <c r="C353" s="50">
        <v>151</v>
      </c>
      <c r="D353" s="48">
        <v>85</v>
      </c>
      <c r="E353" s="49"/>
    </row>
    <row r="354" spans="1:5" ht="14.25">
      <c r="A354" s="45">
        <v>2130111</v>
      </c>
      <c r="B354" s="45" t="s">
        <v>327</v>
      </c>
      <c r="C354" s="50">
        <v>2</v>
      </c>
      <c r="D354" s="48"/>
      <c r="E354" s="49"/>
    </row>
    <row r="355" spans="1:5" ht="14.25">
      <c r="A355" s="45">
        <v>2130112</v>
      </c>
      <c r="B355" s="45" t="s">
        <v>328</v>
      </c>
      <c r="C355" s="50">
        <v>19</v>
      </c>
      <c r="D355" s="48">
        <v>44</v>
      </c>
      <c r="E355" s="49"/>
    </row>
    <row r="356" spans="1:5" ht="14.25">
      <c r="A356" s="45">
        <v>2130119</v>
      </c>
      <c r="B356" s="45" t="s">
        <v>329</v>
      </c>
      <c r="C356" s="50">
        <v>5</v>
      </c>
      <c r="D356" s="48">
        <v>35</v>
      </c>
      <c r="E356" s="49"/>
    </row>
    <row r="357" spans="1:5" ht="14.25">
      <c r="A357" s="45">
        <v>2130120</v>
      </c>
      <c r="B357" s="45" t="s">
        <v>330</v>
      </c>
      <c r="C357" s="50">
        <v>35</v>
      </c>
      <c r="D357" s="48"/>
      <c r="E357" s="49"/>
    </row>
    <row r="358" spans="1:5" ht="14.25">
      <c r="A358" s="45">
        <v>2130122</v>
      </c>
      <c r="B358" s="45" t="s">
        <v>331</v>
      </c>
      <c r="C358" s="50">
        <v>103</v>
      </c>
      <c r="D358" s="48">
        <v>214</v>
      </c>
      <c r="E358" s="49"/>
    </row>
    <row r="359" spans="1:5" ht="14.25">
      <c r="A359" s="45">
        <v>2130125</v>
      </c>
      <c r="B359" s="45" t="s">
        <v>332</v>
      </c>
      <c r="C359" s="50">
        <v>70</v>
      </c>
      <c r="D359" s="48">
        <v>122</v>
      </c>
      <c r="E359" s="49"/>
    </row>
    <row r="360" spans="1:5" ht="14.25">
      <c r="A360" s="45">
        <v>2130126</v>
      </c>
      <c r="B360" s="45" t="s">
        <v>333</v>
      </c>
      <c r="C360" s="50">
        <v>333</v>
      </c>
      <c r="D360" s="48">
        <v>1064</v>
      </c>
      <c r="E360" s="49"/>
    </row>
    <row r="361" spans="1:5" ht="14.25">
      <c r="A361" s="45">
        <v>2130135</v>
      </c>
      <c r="B361" s="45" t="s">
        <v>334</v>
      </c>
      <c r="C361" s="50">
        <v>5</v>
      </c>
      <c r="D361" s="48">
        <v>333</v>
      </c>
      <c r="E361" s="49"/>
    </row>
    <row r="362" spans="1:5" ht="14.25">
      <c r="A362" s="45">
        <v>2130148</v>
      </c>
      <c r="B362" s="45" t="s">
        <v>335</v>
      </c>
      <c r="C362" s="50">
        <v>40</v>
      </c>
      <c r="D362" s="48">
        <v>282</v>
      </c>
      <c r="E362" s="49"/>
    </row>
    <row r="363" spans="1:5" ht="14.25">
      <c r="A363" s="45">
        <v>2130152</v>
      </c>
      <c r="B363" s="45" t="s">
        <v>336</v>
      </c>
      <c r="C363" s="50">
        <v>163</v>
      </c>
      <c r="D363" s="48">
        <v>114</v>
      </c>
      <c r="E363" s="49"/>
    </row>
    <row r="364" spans="1:5" ht="14.25">
      <c r="A364" s="45">
        <v>2130199</v>
      </c>
      <c r="B364" s="45" t="s">
        <v>337</v>
      </c>
      <c r="C364" s="47">
        <v>4382</v>
      </c>
      <c r="D364" s="48">
        <v>5735</v>
      </c>
      <c r="E364" s="49"/>
    </row>
    <row r="365" spans="1:5" ht="14.25">
      <c r="A365" s="45">
        <v>21302</v>
      </c>
      <c r="B365" s="46" t="s">
        <v>338</v>
      </c>
      <c r="C365" s="47">
        <v>8309</v>
      </c>
      <c r="D365" s="48">
        <f>SUM(D366:D380)</f>
        <v>8100</v>
      </c>
      <c r="E365" s="49">
        <f>(D365-C365)/C365</f>
        <v>-0.02515344806835961</v>
      </c>
    </row>
    <row r="366" spans="1:5" ht="14.25">
      <c r="A366" s="45">
        <v>2130201</v>
      </c>
      <c r="B366" s="45" t="s">
        <v>37</v>
      </c>
      <c r="C366" s="50">
        <v>568</v>
      </c>
      <c r="D366" s="48">
        <v>629</v>
      </c>
      <c r="E366" s="49"/>
    </row>
    <row r="367" spans="1:5" ht="14.25">
      <c r="A367" s="45">
        <v>2130202</v>
      </c>
      <c r="B367" s="45" t="s">
        <v>339</v>
      </c>
      <c r="C367" s="50"/>
      <c r="D367" s="48">
        <v>25</v>
      </c>
      <c r="E367" s="49"/>
    </row>
    <row r="368" spans="1:5" ht="14.25">
      <c r="A368" s="45">
        <v>2130204</v>
      </c>
      <c r="B368" s="45" t="s">
        <v>340</v>
      </c>
      <c r="C368" s="47">
        <v>1402</v>
      </c>
      <c r="D368" s="48">
        <v>1512</v>
      </c>
      <c r="E368" s="49"/>
    </row>
    <row r="369" spans="1:5" ht="14.25">
      <c r="A369" s="45">
        <v>2130205</v>
      </c>
      <c r="B369" s="45" t="s">
        <v>341</v>
      </c>
      <c r="C369" s="50">
        <v>146</v>
      </c>
      <c r="D369" s="48">
        <v>441</v>
      </c>
      <c r="E369" s="49"/>
    </row>
    <row r="370" spans="1:5" ht="14.25">
      <c r="A370" s="45">
        <v>2130206</v>
      </c>
      <c r="B370" s="45" t="s">
        <v>342</v>
      </c>
      <c r="C370" s="50">
        <v>8</v>
      </c>
      <c r="D370" s="48">
        <v>8</v>
      </c>
      <c r="E370" s="49"/>
    </row>
    <row r="371" spans="1:5" ht="14.25">
      <c r="A371" s="45">
        <v>2130207</v>
      </c>
      <c r="B371" s="45" t="s">
        <v>343</v>
      </c>
      <c r="C371" s="50">
        <v>6</v>
      </c>
      <c r="D371" s="48">
        <v>14</v>
      </c>
      <c r="E371" s="49"/>
    </row>
    <row r="372" spans="1:5" ht="14.25">
      <c r="A372" s="45">
        <v>2130208</v>
      </c>
      <c r="B372" s="45" t="s">
        <v>344</v>
      </c>
      <c r="C372" s="50">
        <v>240</v>
      </c>
      <c r="D372" s="48">
        <v>36</v>
      </c>
      <c r="E372" s="49"/>
    </row>
    <row r="373" spans="1:5" ht="14.25">
      <c r="A373" s="45">
        <v>2130209</v>
      </c>
      <c r="B373" s="45" t="s">
        <v>345</v>
      </c>
      <c r="C373" s="47">
        <v>2849</v>
      </c>
      <c r="D373" s="48">
        <v>3078</v>
      </c>
      <c r="E373" s="49"/>
    </row>
    <row r="374" spans="1:5" ht="14.25">
      <c r="A374" s="45">
        <v>2130210</v>
      </c>
      <c r="B374" s="45" t="s">
        <v>346</v>
      </c>
      <c r="C374" s="47"/>
      <c r="D374" s="48">
        <v>22</v>
      </c>
      <c r="E374" s="49"/>
    </row>
    <row r="375" spans="1:5" ht="14.25">
      <c r="A375" s="45">
        <v>2130211</v>
      </c>
      <c r="B375" s="45" t="s">
        <v>347</v>
      </c>
      <c r="C375" s="50">
        <v>0</v>
      </c>
      <c r="D375" s="48">
        <v>27</v>
      </c>
      <c r="E375" s="49"/>
    </row>
    <row r="376" spans="1:5" ht="14.25">
      <c r="A376" s="45">
        <v>2130213</v>
      </c>
      <c r="B376" s="45" t="s">
        <v>348</v>
      </c>
      <c r="C376" s="50">
        <v>20</v>
      </c>
      <c r="D376" s="48">
        <v>14</v>
      </c>
      <c r="E376" s="49"/>
    </row>
    <row r="377" spans="1:5" ht="14.25">
      <c r="A377" s="45">
        <v>2130221</v>
      </c>
      <c r="B377" s="45" t="s">
        <v>349</v>
      </c>
      <c r="C377" s="50"/>
      <c r="D377" s="48">
        <v>3</v>
      </c>
      <c r="E377" s="49"/>
    </row>
    <row r="378" spans="1:5" ht="14.25">
      <c r="A378" s="45">
        <v>2130227</v>
      </c>
      <c r="B378" s="45" t="s">
        <v>350</v>
      </c>
      <c r="C378" s="50"/>
      <c r="D378" s="48">
        <v>3</v>
      </c>
      <c r="E378" s="49"/>
    </row>
    <row r="379" spans="1:5" ht="14.25">
      <c r="A379" s="45">
        <v>2130234</v>
      </c>
      <c r="B379" s="45" t="s">
        <v>351</v>
      </c>
      <c r="C379" s="50">
        <v>803</v>
      </c>
      <c r="D379" s="48">
        <v>1131</v>
      </c>
      <c r="E379" s="49"/>
    </row>
    <row r="380" spans="1:5" ht="14.25">
      <c r="A380" s="45">
        <v>2130299</v>
      </c>
      <c r="B380" s="45" t="s">
        <v>352</v>
      </c>
      <c r="C380" s="47">
        <v>2267</v>
      </c>
      <c r="D380" s="48">
        <v>1157</v>
      </c>
      <c r="E380" s="49"/>
    </row>
    <row r="381" spans="1:5" ht="14.25">
      <c r="A381" s="45">
        <v>21303</v>
      </c>
      <c r="B381" s="46" t="s">
        <v>353</v>
      </c>
      <c r="C381" s="47">
        <v>20635</v>
      </c>
      <c r="D381" s="48">
        <f>SUM(D382:D391)</f>
        <v>13725</v>
      </c>
      <c r="E381" s="49">
        <f>(D381-C381)/C381</f>
        <v>-0.33486794281560456</v>
      </c>
    </row>
    <row r="382" spans="1:5" ht="14.25">
      <c r="A382" s="45">
        <v>2130301</v>
      </c>
      <c r="B382" s="45" t="s">
        <v>37</v>
      </c>
      <c r="C382" s="50">
        <v>607</v>
      </c>
      <c r="D382" s="48">
        <v>712</v>
      </c>
      <c r="E382" s="49"/>
    </row>
    <row r="383" spans="1:5" ht="14.25">
      <c r="A383" s="45">
        <v>2130204</v>
      </c>
      <c r="B383" s="45" t="s">
        <v>354</v>
      </c>
      <c r="C383" s="50"/>
      <c r="D383" s="48">
        <v>14</v>
      </c>
      <c r="E383" s="49"/>
    </row>
    <row r="384" spans="1:5" ht="14.25">
      <c r="A384" s="45">
        <v>2130305</v>
      </c>
      <c r="B384" s="45" t="s">
        <v>355</v>
      </c>
      <c r="C384" s="47">
        <v>1765</v>
      </c>
      <c r="D384" s="48">
        <v>3434</v>
      </c>
      <c r="E384" s="49"/>
    </row>
    <row r="385" spans="1:5" ht="14.25">
      <c r="A385" s="45">
        <v>2130306</v>
      </c>
      <c r="B385" s="45" t="s">
        <v>356</v>
      </c>
      <c r="C385" s="50">
        <v>41</v>
      </c>
      <c r="D385" s="48">
        <v>50</v>
      </c>
      <c r="E385" s="49"/>
    </row>
    <row r="386" spans="1:5" ht="14.25">
      <c r="A386" s="45">
        <v>2130308</v>
      </c>
      <c r="B386" s="45" t="s">
        <v>357</v>
      </c>
      <c r="C386" s="50">
        <v>44</v>
      </c>
      <c r="D386" s="48">
        <v>6</v>
      </c>
      <c r="E386" s="49"/>
    </row>
    <row r="387" spans="1:5" ht="14.25">
      <c r="A387" s="45">
        <v>2130313</v>
      </c>
      <c r="B387" s="45" t="s">
        <v>358</v>
      </c>
      <c r="C387" s="50">
        <v>151</v>
      </c>
      <c r="D387" s="48">
        <v>198</v>
      </c>
      <c r="E387" s="49"/>
    </row>
    <row r="388" spans="1:5" ht="14.25">
      <c r="A388" s="45">
        <v>2130314</v>
      </c>
      <c r="B388" s="45" t="s">
        <v>359</v>
      </c>
      <c r="C388" s="50">
        <v>196</v>
      </c>
      <c r="D388" s="48">
        <v>457</v>
      </c>
      <c r="E388" s="49"/>
    </row>
    <row r="389" spans="1:5" ht="14.25">
      <c r="A389" s="45">
        <v>2130317</v>
      </c>
      <c r="B389" s="45" t="s">
        <v>360</v>
      </c>
      <c r="C389" s="50">
        <v>668</v>
      </c>
      <c r="D389" s="48">
        <v>691</v>
      </c>
      <c r="E389" s="49"/>
    </row>
    <row r="390" spans="1:5" ht="14.25">
      <c r="A390" s="45">
        <v>2130334</v>
      </c>
      <c r="B390" s="45" t="s">
        <v>361</v>
      </c>
      <c r="C390" s="50">
        <v>701</v>
      </c>
      <c r="D390" s="48">
        <v>615</v>
      </c>
      <c r="E390" s="49"/>
    </row>
    <row r="391" spans="1:5" ht="14.25">
      <c r="A391" s="45">
        <v>2130399</v>
      </c>
      <c r="B391" s="45" t="s">
        <v>362</v>
      </c>
      <c r="C391" s="47">
        <f>15092+32+232+806+300</f>
        <v>16462</v>
      </c>
      <c r="D391" s="48">
        <v>7548</v>
      </c>
      <c r="E391" s="49"/>
    </row>
    <row r="392" spans="1:5" ht="14.25">
      <c r="A392" s="45">
        <v>21305</v>
      </c>
      <c r="B392" s="46" t="s">
        <v>363</v>
      </c>
      <c r="C392" s="47">
        <v>4427</v>
      </c>
      <c r="D392" s="48">
        <f>SUM(D393:D395)</f>
        <v>10957</v>
      </c>
      <c r="E392" s="49">
        <f>(D392-C392)/C392</f>
        <v>1.4750395301558619</v>
      </c>
    </row>
    <row r="393" spans="1:5" ht="14.25">
      <c r="A393" s="45">
        <v>2130504</v>
      </c>
      <c r="B393" s="45" t="s">
        <v>364</v>
      </c>
      <c r="C393" s="47">
        <v>2200</v>
      </c>
      <c r="D393" s="48">
        <v>1111</v>
      </c>
      <c r="E393" s="49"/>
    </row>
    <row r="394" spans="1:5" ht="14.25">
      <c r="A394" s="45">
        <v>2130506</v>
      </c>
      <c r="B394" s="45" t="s">
        <v>365</v>
      </c>
      <c r="C394" s="50">
        <v>440</v>
      </c>
      <c r="D394" s="48">
        <v>650</v>
      </c>
      <c r="E394" s="49"/>
    </row>
    <row r="395" spans="1:5" ht="14.25">
      <c r="A395" s="45">
        <v>2130599</v>
      </c>
      <c r="B395" s="45" t="s">
        <v>366</v>
      </c>
      <c r="C395" s="47">
        <v>1787</v>
      </c>
      <c r="D395" s="48">
        <v>9196</v>
      </c>
      <c r="E395" s="49"/>
    </row>
    <row r="396" spans="1:5" ht="14.25">
      <c r="A396" s="45">
        <v>21306</v>
      </c>
      <c r="B396" s="46" t="s">
        <v>367</v>
      </c>
      <c r="C396" s="47">
        <v>2798</v>
      </c>
      <c r="D396" s="48">
        <f>SUM(D397:D400)</f>
        <v>1762</v>
      </c>
      <c r="E396" s="49">
        <f>(D396-C396)/C396</f>
        <v>-0.37026447462473194</v>
      </c>
    </row>
    <row r="397" spans="1:5" ht="14.25">
      <c r="A397" s="45">
        <v>2130601</v>
      </c>
      <c r="B397" s="45" t="s">
        <v>155</v>
      </c>
      <c r="C397" s="50">
        <v>69</v>
      </c>
      <c r="D397" s="48">
        <v>89</v>
      </c>
      <c r="E397" s="49"/>
    </row>
    <row r="398" spans="1:5" ht="14.25">
      <c r="A398" s="45">
        <v>2130602</v>
      </c>
      <c r="B398" s="45" t="s">
        <v>368</v>
      </c>
      <c r="C398" s="50">
        <v>20</v>
      </c>
      <c r="D398" s="48">
        <v>200</v>
      </c>
      <c r="E398" s="49"/>
    </row>
    <row r="399" spans="1:5" ht="14.25">
      <c r="A399" s="45">
        <v>2130603</v>
      </c>
      <c r="B399" s="45" t="s">
        <v>369</v>
      </c>
      <c r="C399" s="50">
        <v>60</v>
      </c>
      <c r="D399" s="48">
        <v>15</v>
      </c>
      <c r="E399" s="49"/>
    </row>
    <row r="400" spans="1:5" ht="14.25">
      <c r="A400" s="45">
        <v>2130699</v>
      </c>
      <c r="B400" s="45" t="s">
        <v>370</v>
      </c>
      <c r="C400" s="47">
        <v>2649</v>
      </c>
      <c r="D400" s="48">
        <v>1458</v>
      </c>
      <c r="E400" s="49"/>
    </row>
    <row r="401" spans="1:5" ht="14.25">
      <c r="A401" s="45">
        <v>21307</v>
      </c>
      <c r="B401" s="46" t="s">
        <v>371</v>
      </c>
      <c r="C401" s="47">
        <v>7051</v>
      </c>
      <c r="D401" s="48">
        <f>SUM(D402:D404)</f>
        <v>9439</v>
      </c>
      <c r="E401" s="49">
        <f>(D401-C401)/C401</f>
        <v>0.33867536519642605</v>
      </c>
    </row>
    <row r="402" spans="1:5" ht="14.25">
      <c r="A402" s="45">
        <v>2130701</v>
      </c>
      <c r="B402" s="45" t="s">
        <v>372</v>
      </c>
      <c r="C402" s="47">
        <v>3128</v>
      </c>
      <c r="D402" s="48">
        <v>3450</v>
      </c>
      <c r="E402" s="49"/>
    </row>
    <row r="403" spans="1:5" ht="14.25">
      <c r="A403" s="45">
        <v>2130705</v>
      </c>
      <c r="B403" s="45" t="s">
        <v>373</v>
      </c>
      <c r="C403" s="47">
        <v>3459</v>
      </c>
      <c r="D403" s="48">
        <v>3481</v>
      </c>
      <c r="E403" s="49"/>
    </row>
    <row r="404" spans="1:5" ht="14.25">
      <c r="A404" s="45">
        <v>2130799</v>
      </c>
      <c r="B404" s="45" t="s">
        <v>374</v>
      </c>
      <c r="C404" s="50">
        <v>464</v>
      </c>
      <c r="D404" s="48">
        <v>2508</v>
      </c>
      <c r="E404" s="49"/>
    </row>
    <row r="405" spans="1:5" ht="14.25">
      <c r="A405" s="45">
        <v>21399</v>
      </c>
      <c r="B405" s="46" t="s">
        <v>375</v>
      </c>
      <c r="C405" s="47">
        <v>2315</v>
      </c>
      <c r="D405" s="48">
        <v>2525</v>
      </c>
      <c r="E405" s="49">
        <f aca="true" t="shared" si="18" ref="E405:E408">(D405-C405)/C405</f>
        <v>0.09071274298056156</v>
      </c>
    </row>
    <row r="406" spans="1:5" ht="14.25">
      <c r="A406" s="45">
        <v>2139999</v>
      </c>
      <c r="B406" s="45" t="s">
        <v>376</v>
      </c>
      <c r="C406" s="47">
        <f>2055+260</f>
        <v>2315</v>
      </c>
      <c r="D406" s="48">
        <v>2525</v>
      </c>
      <c r="E406" s="49"/>
    </row>
    <row r="407" spans="1:5" ht="14.25">
      <c r="A407" s="45">
        <v>214</v>
      </c>
      <c r="B407" s="46" t="s">
        <v>377</v>
      </c>
      <c r="C407" s="47">
        <v>7110</v>
      </c>
      <c r="D407" s="48">
        <v>8083</v>
      </c>
      <c r="E407" s="49">
        <f t="shared" si="18"/>
        <v>0.1368495077355837</v>
      </c>
    </row>
    <row r="408" spans="1:5" ht="14.25">
      <c r="A408" s="45">
        <v>21401</v>
      </c>
      <c r="B408" s="46" t="s">
        <v>378</v>
      </c>
      <c r="C408" s="47">
        <v>4749</v>
      </c>
      <c r="D408" s="48">
        <f>SUM(D409:D411)</f>
        <v>5555</v>
      </c>
      <c r="E408" s="49">
        <f t="shared" si="18"/>
        <v>0.16971994104021898</v>
      </c>
    </row>
    <row r="409" spans="1:5" ht="14.25">
      <c r="A409" s="45">
        <v>2140101</v>
      </c>
      <c r="B409" s="45" t="s">
        <v>37</v>
      </c>
      <c r="C409" s="50">
        <v>291</v>
      </c>
      <c r="D409" s="48">
        <v>333</v>
      </c>
      <c r="E409" s="49"/>
    </row>
    <row r="410" spans="1:5" ht="14.25">
      <c r="A410" s="45">
        <v>2140104</v>
      </c>
      <c r="B410" s="45" t="s">
        <v>379</v>
      </c>
      <c r="C410" s="50">
        <v>500</v>
      </c>
      <c r="D410" s="48"/>
      <c r="E410" s="49"/>
    </row>
    <row r="411" spans="1:5" ht="14.25">
      <c r="A411" s="45">
        <v>2140199</v>
      </c>
      <c r="B411" s="45" t="s">
        <v>380</v>
      </c>
      <c r="C411" s="47">
        <v>3958</v>
      </c>
      <c r="D411" s="48">
        <v>5222</v>
      </c>
      <c r="E411" s="49"/>
    </row>
    <row r="412" spans="1:5" ht="14.25">
      <c r="A412" s="45">
        <v>21402</v>
      </c>
      <c r="B412" s="46" t="s">
        <v>381</v>
      </c>
      <c r="C412" s="50">
        <v>206</v>
      </c>
      <c r="D412" s="48">
        <f aca="true" t="shared" si="19" ref="D412:D416">SUM(D413:D413)</f>
        <v>318</v>
      </c>
      <c r="E412" s="49">
        <f>(D412-C412)/C412</f>
        <v>0.5436893203883495</v>
      </c>
    </row>
    <row r="413" spans="1:5" ht="14.25">
      <c r="A413" s="45">
        <v>2140299</v>
      </c>
      <c r="B413" s="45" t="s">
        <v>382</v>
      </c>
      <c r="C413" s="50">
        <v>206</v>
      </c>
      <c r="D413" s="48">
        <v>318</v>
      </c>
      <c r="E413" s="49"/>
    </row>
    <row r="414" spans="1:5" ht="14.25">
      <c r="A414" s="45">
        <v>21406</v>
      </c>
      <c r="B414" s="46" t="s">
        <v>383</v>
      </c>
      <c r="C414" s="47">
        <v>2155</v>
      </c>
      <c r="D414" s="48">
        <f t="shared" si="19"/>
        <v>1204</v>
      </c>
      <c r="E414" s="49">
        <f>(D414-C414)/C414</f>
        <v>-0.44129930394431555</v>
      </c>
    </row>
    <row r="415" spans="1:5" ht="14.25">
      <c r="A415" s="45">
        <v>2140699</v>
      </c>
      <c r="B415" s="45" t="s">
        <v>384</v>
      </c>
      <c r="C415" s="47">
        <v>2155</v>
      </c>
      <c r="D415" s="48">
        <v>1204</v>
      </c>
      <c r="E415" s="49"/>
    </row>
    <row r="416" spans="1:5" ht="14.25">
      <c r="A416" s="45">
        <v>21499</v>
      </c>
      <c r="B416" s="46" t="s">
        <v>385</v>
      </c>
      <c r="C416" s="47"/>
      <c r="D416" s="48">
        <f t="shared" si="19"/>
        <v>1006</v>
      </c>
      <c r="E416" s="49"/>
    </row>
    <row r="417" spans="1:5" ht="14.25">
      <c r="A417" s="45">
        <v>2149999</v>
      </c>
      <c r="B417" s="45" t="s">
        <v>386</v>
      </c>
      <c r="C417" s="47"/>
      <c r="D417" s="48">
        <v>1006</v>
      </c>
      <c r="E417" s="49"/>
    </row>
    <row r="418" spans="1:5" ht="14.25">
      <c r="A418" s="45">
        <v>215</v>
      </c>
      <c r="B418" s="46" t="s">
        <v>387</v>
      </c>
      <c r="C418" s="47">
        <v>17494</v>
      </c>
      <c r="D418" s="48">
        <v>6339</v>
      </c>
      <c r="E418" s="49">
        <f>(D418-C418)/C418</f>
        <v>-0.6376471933234251</v>
      </c>
    </row>
    <row r="419" spans="1:5" ht="14.25">
      <c r="A419" s="45">
        <v>21505</v>
      </c>
      <c r="B419" s="46" t="s">
        <v>388</v>
      </c>
      <c r="C419" s="50">
        <v>21</v>
      </c>
      <c r="D419" s="48"/>
      <c r="E419" s="49"/>
    </row>
    <row r="420" spans="1:5" ht="14.25">
      <c r="A420" s="45">
        <v>2150510</v>
      </c>
      <c r="B420" s="45" t="s">
        <v>389</v>
      </c>
      <c r="C420" s="50">
        <v>21</v>
      </c>
      <c r="D420" s="48"/>
      <c r="E420" s="49"/>
    </row>
    <row r="421" spans="1:5" ht="14.25">
      <c r="A421" s="45">
        <v>21506</v>
      </c>
      <c r="B421" s="46" t="s">
        <v>390</v>
      </c>
      <c r="C421" s="50">
        <v>891</v>
      </c>
      <c r="D421" s="48">
        <f>SUM(D422:D424)</f>
        <v>731</v>
      </c>
      <c r="E421" s="49">
        <f>(D421-C421)/C421</f>
        <v>-0.17957351290684623</v>
      </c>
    </row>
    <row r="422" spans="1:5" ht="14.25">
      <c r="A422" s="45">
        <v>2150601</v>
      </c>
      <c r="B422" s="45" t="s">
        <v>37</v>
      </c>
      <c r="C422" s="50">
        <v>437</v>
      </c>
      <c r="D422" s="48">
        <v>472</v>
      </c>
      <c r="E422" s="49"/>
    </row>
    <row r="423" spans="1:5" ht="14.25">
      <c r="A423" s="45">
        <v>2150605</v>
      </c>
      <c r="B423" s="45" t="s">
        <v>391</v>
      </c>
      <c r="C423" s="50">
        <v>222</v>
      </c>
      <c r="D423" s="48">
        <v>109</v>
      </c>
      <c r="E423" s="49"/>
    </row>
    <row r="424" spans="1:5" ht="14.25">
      <c r="A424" s="45">
        <v>2150699</v>
      </c>
      <c r="B424" s="45" t="s">
        <v>392</v>
      </c>
      <c r="C424" s="50">
        <v>232</v>
      </c>
      <c r="D424" s="48">
        <v>150</v>
      </c>
      <c r="E424" s="49"/>
    </row>
    <row r="425" spans="1:5" ht="14.25">
      <c r="A425" s="45">
        <v>21508</v>
      </c>
      <c r="B425" s="46" t="s">
        <v>393</v>
      </c>
      <c r="C425" s="47">
        <v>15954</v>
      </c>
      <c r="D425" s="48">
        <f>SUM(D426:D426)</f>
        <v>5608</v>
      </c>
      <c r="E425" s="49">
        <f>(D425-C425)/C425</f>
        <v>-0.6484894070452552</v>
      </c>
    </row>
    <row r="426" spans="1:5" ht="14.25">
      <c r="A426" s="45">
        <v>2150805</v>
      </c>
      <c r="B426" s="45" t="s">
        <v>394</v>
      </c>
      <c r="C426" s="47">
        <v>9000</v>
      </c>
      <c r="D426" s="48">
        <v>5608</v>
      </c>
      <c r="E426" s="49"/>
    </row>
    <row r="427" spans="1:5" ht="14.25">
      <c r="A427" s="45">
        <v>2150899</v>
      </c>
      <c r="B427" s="45" t="s">
        <v>395</v>
      </c>
      <c r="C427" s="47">
        <v>6954</v>
      </c>
      <c r="D427" s="48"/>
      <c r="E427" s="49"/>
    </row>
    <row r="428" spans="1:5" ht="14.25">
      <c r="A428" s="45">
        <v>21599</v>
      </c>
      <c r="B428" s="46" t="s">
        <v>396</v>
      </c>
      <c r="C428" s="50">
        <v>628</v>
      </c>
      <c r="D428" s="48"/>
      <c r="E428" s="49"/>
    </row>
    <row r="429" spans="1:5" ht="14.25">
      <c r="A429" s="45">
        <v>2159999</v>
      </c>
      <c r="B429" s="45" t="s">
        <v>397</v>
      </c>
      <c r="C429" s="50">
        <v>628</v>
      </c>
      <c r="D429" s="48"/>
      <c r="E429" s="49"/>
    </row>
    <row r="430" spans="1:5" ht="14.25">
      <c r="A430" s="45">
        <v>216</v>
      </c>
      <c r="B430" s="46" t="s">
        <v>398</v>
      </c>
      <c r="C430" s="47">
        <v>2977</v>
      </c>
      <c r="D430" s="48">
        <f>SUM(D431,D434,D438,D440)</f>
        <v>4172</v>
      </c>
      <c r="E430" s="49">
        <f aca="true" t="shared" si="20" ref="E430:E434">(D430-C430)/C430</f>
        <v>0.4014108162579778</v>
      </c>
    </row>
    <row r="431" spans="1:5" ht="14.25">
      <c r="A431" s="45">
        <v>21602</v>
      </c>
      <c r="B431" s="46" t="s">
        <v>399</v>
      </c>
      <c r="C431" s="50">
        <v>540</v>
      </c>
      <c r="D431" s="48">
        <f>SUM(D432:D433)</f>
        <v>609</v>
      </c>
      <c r="E431" s="49">
        <f t="shared" si="20"/>
        <v>0.12777777777777777</v>
      </c>
    </row>
    <row r="432" spans="1:5" ht="14.25">
      <c r="A432" s="45">
        <v>2160201</v>
      </c>
      <c r="B432" s="45" t="s">
        <v>37</v>
      </c>
      <c r="C432" s="50">
        <v>249</v>
      </c>
      <c r="D432" s="48">
        <v>239</v>
      </c>
      <c r="E432" s="49"/>
    </row>
    <row r="433" spans="1:5" ht="14.25">
      <c r="A433" s="45">
        <v>2160299</v>
      </c>
      <c r="B433" s="45" t="s">
        <v>400</v>
      </c>
      <c r="C433" s="50">
        <v>291</v>
      </c>
      <c r="D433" s="48">
        <v>370</v>
      </c>
      <c r="E433" s="49"/>
    </row>
    <row r="434" spans="1:5" ht="14.25">
      <c r="A434" s="45">
        <v>21605</v>
      </c>
      <c r="B434" s="46" t="s">
        <v>401</v>
      </c>
      <c r="C434" s="47">
        <v>2189</v>
      </c>
      <c r="D434" s="48">
        <f>SUM(D435:D437)</f>
        <v>2862</v>
      </c>
      <c r="E434" s="49">
        <f t="shared" si="20"/>
        <v>0.3074463225216994</v>
      </c>
    </row>
    <row r="435" spans="1:5" ht="14.25">
      <c r="A435" s="45">
        <v>2160501</v>
      </c>
      <c r="B435" s="45" t="s">
        <v>37</v>
      </c>
      <c r="C435" s="50">
        <v>233</v>
      </c>
      <c r="D435" s="48">
        <v>217</v>
      </c>
      <c r="E435" s="49"/>
    </row>
    <row r="436" spans="1:5" ht="14.25">
      <c r="A436" s="45">
        <v>2160505</v>
      </c>
      <c r="B436" s="45" t="s">
        <v>402</v>
      </c>
      <c r="C436" s="50">
        <v>50</v>
      </c>
      <c r="D436" s="48"/>
      <c r="E436" s="49"/>
    </row>
    <row r="437" spans="1:5" ht="14.25">
      <c r="A437" s="45">
        <v>2160599</v>
      </c>
      <c r="B437" s="45" t="s">
        <v>403</v>
      </c>
      <c r="C437" s="47">
        <v>1906</v>
      </c>
      <c r="D437" s="48">
        <v>2645</v>
      </c>
      <c r="E437" s="49"/>
    </row>
    <row r="438" spans="1:5" ht="14.25">
      <c r="A438" s="45">
        <v>21606</v>
      </c>
      <c r="B438" s="46" t="s">
        <v>404</v>
      </c>
      <c r="C438" s="50">
        <v>50</v>
      </c>
      <c r="D438" s="48">
        <f aca="true" t="shared" si="21" ref="D438:D443">SUM(D439:D439)</f>
        <v>401</v>
      </c>
      <c r="E438" s="49">
        <f>(D438-C438)/C438</f>
        <v>7.02</v>
      </c>
    </row>
    <row r="439" spans="1:5" ht="14.25">
      <c r="A439" s="45">
        <v>2160699</v>
      </c>
      <c r="B439" s="45" t="s">
        <v>405</v>
      </c>
      <c r="C439" s="50">
        <v>50</v>
      </c>
      <c r="D439" s="48">
        <v>401</v>
      </c>
      <c r="E439" s="49"/>
    </row>
    <row r="440" spans="1:5" ht="14.25">
      <c r="A440" s="45">
        <v>21699</v>
      </c>
      <c r="B440" s="46" t="s">
        <v>406</v>
      </c>
      <c r="C440" s="50">
        <v>198</v>
      </c>
      <c r="D440" s="48">
        <f t="shared" si="21"/>
        <v>300</v>
      </c>
      <c r="E440" s="49">
        <f>(D440-C440)/C440</f>
        <v>0.5151515151515151</v>
      </c>
    </row>
    <row r="441" spans="1:5" ht="14.25">
      <c r="A441" s="45">
        <v>2169999</v>
      </c>
      <c r="B441" s="45" t="s">
        <v>407</v>
      </c>
      <c r="C441" s="50">
        <v>198</v>
      </c>
      <c r="D441" s="48">
        <v>300</v>
      </c>
      <c r="E441" s="49"/>
    </row>
    <row r="442" spans="1:5" ht="14.25">
      <c r="A442" s="45">
        <v>217</v>
      </c>
      <c r="B442" s="46" t="s">
        <v>408</v>
      </c>
      <c r="C442" s="50"/>
      <c r="D442" s="48">
        <v>60</v>
      </c>
      <c r="E442" s="49"/>
    </row>
    <row r="443" spans="1:5" ht="14.25">
      <c r="A443" s="45">
        <v>21702</v>
      </c>
      <c r="B443" s="46" t="s">
        <v>409</v>
      </c>
      <c r="C443" s="50"/>
      <c r="D443" s="48">
        <f t="shared" si="21"/>
        <v>60</v>
      </c>
      <c r="E443" s="49"/>
    </row>
    <row r="444" spans="1:5" ht="14.25">
      <c r="A444" s="45">
        <v>2170299</v>
      </c>
      <c r="B444" s="45" t="s">
        <v>410</v>
      </c>
      <c r="C444" s="50"/>
      <c r="D444" s="48">
        <v>60</v>
      </c>
      <c r="E444" s="49"/>
    </row>
    <row r="445" spans="1:5" ht="14.25">
      <c r="A445" s="45">
        <v>220</v>
      </c>
      <c r="B445" s="46" t="s">
        <v>411</v>
      </c>
      <c r="C445" s="47">
        <v>4513</v>
      </c>
      <c r="D445" s="48">
        <v>3324</v>
      </c>
      <c r="E445" s="49">
        <f>(D445-C445)/C445</f>
        <v>-0.26346111234212277</v>
      </c>
    </row>
    <row r="446" spans="1:5" ht="14.25">
      <c r="A446" s="45">
        <v>22001</v>
      </c>
      <c r="B446" s="46" t="s">
        <v>412</v>
      </c>
      <c r="C446" s="47">
        <v>4513</v>
      </c>
      <c r="D446" s="48">
        <f>SUM(D447:D450)</f>
        <v>3324</v>
      </c>
      <c r="E446" s="49">
        <f>(D446-C446)/C446</f>
        <v>-0.26346111234212277</v>
      </c>
    </row>
    <row r="447" spans="1:5" ht="14.25">
      <c r="A447" s="45">
        <v>2200101</v>
      </c>
      <c r="B447" s="45" t="s">
        <v>37</v>
      </c>
      <c r="C447" s="50">
        <v>11</v>
      </c>
      <c r="D447" s="48">
        <v>2025</v>
      </c>
      <c r="E447" s="49"/>
    </row>
    <row r="448" spans="1:5" ht="14.25">
      <c r="A448" s="45">
        <v>2200111</v>
      </c>
      <c r="B448" s="45" t="s">
        <v>413</v>
      </c>
      <c r="C448" s="47">
        <v>4312</v>
      </c>
      <c r="D448" s="48">
        <v>964</v>
      </c>
      <c r="E448" s="49"/>
    </row>
    <row r="449" spans="1:5" ht="14.25">
      <c r="A449" s="45">
        <v>2200150</v>
      </c>
      <c r="B449" s="45" t="s">
        <v>48</v>
      </c>
      <c r="C449" s="50">
        <v>188</v>
      </c>
      <c r="D449" s="48">
        <v>329</v>
      </c>
      <c r="E449" s="49"/>
    </row>
    <row r="450" spans="1:5" ht="14.25">
      <c r="A450" s="45">
        <v>2200199</v>
      </c>
      <c r="B450" s="45" t="s">
        <v>414</v>
      </c>
      <c r="C450" s="50">
        <v>2</v>
      </c>
      <c r="D450" s="48">
        <v>6</v>
      </c>
      <c r="E450" s="49"/>
    </row>
    <row r="451" spans="1:5" ht="14.25">
      <c r="A451" s="45">
        <v>221</v>
      </c>
      <c r="B451" s="46" t="s">
        <v>415</v>
      </c>
      <c r="C451" s="47">
        <v>9381</v>
      </c>
      <c r="D451" s="48">
        <v>10763</v>
      </c>
      <c r="E451" s="49">
        <f aca="true" t="shared" si="22" ref="E451:E455">(D451-C451)/C451</f>
        <v>0.14731904914188254</v>
      </c>
    </row>
    <row r="452" spans="1:5" ht="14.25">
      <c r="A452" s="45">
        <v>22101</v>
      </c>
      <c r="B452" s="46" t="s">
        <v>416</v>
      </c>
      <c r="C452" s="50">
        <v>393</v>
      </c>
      <c r="D452" s="50"/>
      <c r="E452" s="49">
        <f t="shared" si="22"/>
        <v>-1</v>
      </c>
    </row>
    <row r="453" spans="1:5" ht="14.25">
      <c r="A453" s="45">
        <v>2210105</v>
      </c>
      <c r="B453" s="45" t="s">
        <v>417</v>
      </c>
      <c r="C453" s="50">
        <v>48</v>
      </c>
      <c r="D453" s="50"/>
      <c r="E453" s="49"/>
    </row>
    <row r="454" spans="1:5" ht="14.25">
      <c r="A454" s="45">
        <v>2210199</v>
      </c>
      <c r="B454" s="45" t="s">
        <v>418</v>
      </c>
      <c r="C454" s="50">
        <v>345</v>
      </c>
      <c r="D454" s="50"/>
      <c r="E454" s="49"/>
    </row>
    <row r="455" spans="1:5" ht="14.25">
      <c r="A455" s="45">
        <v>22102</v>
      </c>
      <c r="B455" s="46" t="s">
        <v>419</v>
      </c>
      <c r="C455" s="47">
        <v>8920</v>
      </c>
      <c r="D455" s="48">
        <f>SUM(D456:D456)</f>
        <v>10694</v>
      </c>
      <c r="E455" s="49">
        <f t="shared" si="22"/>
        <v>0.19887892376681615</v>
      </c>
    </row>
    <row r="456" spans="1:5" ht="14.25">
      <c r="A456" s="45">
        <v>2210201</v>
      </c>
      <c r="B456" s="45" t="s">
        <v>420</v>
      </c>
      <c r="C456" s="47">
        <v>8277</v>
      </c>
      <c r="D456" s="48">
        <v>10694</v>
      </c>
      <c r="E456" s="49"/>
    </row>
    <row r="457" spans="1:5" ht="14.25">
      <c r="A457" s="45">
        <v>2210203</v>
      </c>
      <c r="B457" s="45" t="s">
        <v>421</v>
      </c>
      <c r="C457" s="50">
        <v>643</v>
      </c>
      <c r="D457" s="48"/>
      <c r="E457" s="49"/>
    </row>
    <row r="458" spans="1:5" ht="14.25">
      <c r="A458" s="45">
        <v>22103</v>
      </c>
      <c r="B458" s="46" t="s">
        <v>422</v>
      </c>
      <c r="C458" s="50">
        <v>68</v>
      </c>
      <c r="D458" s="48">
        <f>SUM(D459:D459)</f>
        <v>69</v>
      </c>
      <c r="E458" s="49">
        <f aca="true" t="shared" si="23" ref="E458:E461">(D458-C458)/C458</f>
        <v>0.014705882352941176</v>
      </c>
    </row>
    <row r="459" spans="1:5" ht="14.25">
      <c r="A459" s="45">
        <v>2210399</v>
      </c>
      <c r="B459" s="45" t="s">
        <v>423</v>
      </c>
      <c r="C459" s="50">
        <v>68</v>
      </c>
      <c r="D459" s="48">
        <v>69</v>
      </c>
      <c r="E459" s="49"/>
    </row>
    <row r="460" spans="1:5" ht="14.25">
      <c r="A460" s="45">
        <v>222</v>
      </c>
      <c r="B460" s="46" t="s">
        <v>424</v>
      </c>
      <c r="C460" s="50">
        <v>543</v>
      </c>
      <c r="D460" s="48">
        <v>180</v>
      </c>
      <c r="E460" s="49">
        <f t="shared" si="23"/>
        <v>-0.6685082872928176</v>
      </c>
    </row>
    <row r="461" spans="1:5" ht="14.25">
      <c r="A461" s="45">
        <v>22201</v>
      </c>
      <c r="B461" s="46" t="s">
        <v>425</v>
      </c>
      <c r="C461" s="50">
        <v>43</v>
      </c>
      <c r="D461" s="48"/>
      <c r="E461" s="49">
        <f t="shared" si="23"/>
        <v>-1</v>
      </c>
    </row>
    <row r="462" spans="1:5" ht="14.25">
      <c r="A462" s="45">
        <v>2220112</v>
      </c>
      <c r="B462" s="45" t="s">
        <v>426</v>
      </c>
      <c r="C462" s="50">
        <v>43</v>
      </c>
      <c r="D462" s="48"/>
      <c r="E462" s="49"/>
    </row>
    <row r="463" spans="1:5" ht="14.25">
      <c r="A463" s="45">
        <v>22204</v>
      </c>
      <c r="B463" s="46" t="s">
        <v>427</v>
      </c>
      <c r="C463" s="50">
        <v>500</v>
      </c>
      <c r="D463" s="48">
        <f>SUM(D464:D464)</f>
        <v>180</v>
      </c>
      <c r="E463" s="49">
        <f aca="true" t="shared" si="24" ref="E463:E467">(D463-C463)/C463</f>
        <v>-0.64</v>
      </c>
    </row>
    <row r="464" spans="1:5" ht="14.25">
      <c r="A464" s="45">
        <v>2220402</v>
      </c>
      <c r="B464" s="45" t="s">
        <v>428</v>
      </c>
      <c r="C464" s="50">
        <v>500</v>
      </c>
      <c r="D464" s="48">
        <v>180</v>
      </c>
      <c r="E464" s="49"/>
    </row>
    <row r="465" spans="1:5" ht="14.25">
      <c r="A465" s="45">
        <v>2220403</v>
      </c>
      <c r="B465" s="45" t="s">
        <v>429</v>
      </c>
      <c r="C465" s="52">
        <v>3185</v>
      </c>
      <c r="D465" s="48"/>
      <c r="E465" s="49"/>
    </row>
    <row r="466" spans="1:5" ht="14.25">
      <c r="A466" s="45">
        <v>229</v>
      </c>
      <c r="B466" s="46" t="s">
        <v>430</v>
      </c>
      <c r="C466" s="52">
        <v>3185</v>
      </c>
      <c r="D466" s="48">
        <f>D467</f>
        <v>1170</v>
      </c>
      <c r="E466" s="49">
        <f t="shared" si="24"/>
        <v>-0.6326530612244898</v>
      </c>
    </row>
    <row r="467" spans="1:5" ht="14.25">
      <c r="A467" s="45">
        <v>22999</v>
      </c>
      <c r="B467" s="46" t="s">
        <v>431</v>
      </c>
      <c r="C467" s="52">
        <v>3185</v>
      </c>
      <c r="D467" s="48">
        <f>D468</f>
        <v>1170</v>
      </c>
      <c r="E467" s="49">
        <f t="shared" si="24"/>
        <v>-0.6326530612244898</v>
      </c>
    </row>
    <row r="468" spans="1:5" ht="14.25">
      <c r="A468" s="45">
        <v>2299901</v>
      </c>
      <c r="B468" s="45" t="s">
        <v>432</v>
      </c>
      <c r="C468" s="47">
        <v>4312</v>
      </c>
      <c r="D468" s="48">
        <f>162+1008</f>
        <v>1170</v>
      </c>
      <c r="E468" s="49"/>
    </row>
    <row r="469" spans="1:5" ht="14.25">
      <c r="A469" s="45">
        <v>232</v>
      </c>
      <c r="B469" s="46" t="s">
        <v>433</v>
      </c>
      <c r="C469" s="47">
        <v>4312</v>
      </c>
      <c r="D469" s="48">
        <v>6027</v>
      </c>
      <c r="E469" s="49">
        <f aca="true" t="shared" si="25" ref="E469:E472">(D469-C469)/C469</f>
        <v>0.3977272727272727</v>
      </c>
    </row>
    <row r="470" spans="1:5" ht="14.25">
      <c r="A470" s="45">
        <v>23203</v>
      </c>
      <c r="B470" s="46" t="s">
        <v>434</v>
      </c>
      <c r="C470" s="47">
        <v>4312</v>
      </c>
      <c r="D470" s="48">
        <f>SUM(D471:D471)</f>
        <v>6027</v>
      </c>
      <c r="E470" s="49">
        <f t="shared" si="25"/>
        <v>0.3977272727272727</v>
      </c>
    </row>
    <row r="471" spans="1:5" ht="14.25">
      <c r="A471" s="45">
        <v>2320301</v>
      </c>
      <c r="B471" s="45" t="s">
        <v>435</v>
      </c>
      <c r="C471" s="50">
        <v>33</v>
      </c>
      <c r="D471" s="48">
        <v>6027</v>
      </c>
      <c r="E471" s="49"/>
    </row>
    <row r="472" spans="1:5" ht="14.25">
      <c r="A472" s="45">
        <v>233</v>
      </c>
      <c r="B472" s="46" t="s">
        <v>436</v>
      </c>
      <c r="C472" s="50">
        <v>33</v>
      </c>
      <c r="D472" s="48">
        <v>41</v>
      </c>
      <c r="E472" s="49">
        <f t="shared" si="25"/>
        <v>0.24242424242424243</v>
      </c>
    </row>
    <row r="473" spans="1:5" ht="14.25">
      <c r="A473" s="45">
        <v>23303</v>
      </c>
      <c r="B473" s="46" t="s">
        <v>437</v>
      </c>
      <c r="C473" s="45"/>
      <c r="D473" s="48">
        <v>41</v>
      </c>
      <c r="E473" s="49"/>
    </row>
    <row r="474" spans="1:5" ht="14.25">
      <c r="A474" s="53" t="s">
        <v>438</v>
      </c>
      <c r="B474" s="54"/>
      <c r="C474" s="54"/>
      <c r="D474" s="54"/>
      <c r="E474" s="54"/>
    </row>
    <row r="475" spans="1:5" ht="14.25">
      <c r="A475" s="54"/>
      <c r="B475" s="54"/>
      <c r="C475" s="54"/>
      <c r="D475" s="54"/>
      <c r="E475" s="54"/>
    </row>
    <row r="476" spans="1:5" ht="14.25">
      <c r="A476" s="54"/>
      <c r="B476" s="54"/>
      <c r="C476" s="54"/>
      <c r="D476" s="54"/>
      <c r="E476" s="54"/>
    </row>
    <row r="477" spans="1:5" ht="14.25">
      <c r="A477" s="54"/>
      <c r="B477" s="54"/>
      <c r="C477" s="54"/>
      <c r="D477" s="54"/>
      <c r="E477" s="54"/>
    </row>
    <row r="478" spans="1:5" ht="14.25">
      <c r="A478" s="54"/>
      <c r="B478" s="54"/>
      <c r="C478" s="54"/>
      <c r="D478" s="54"/>
      <c r="E478" s="54"/>
    </row>
    <row r="479" spans="1:5" ht="72.75" customHeight="1">
      <c r="A479" s="54"/>
      <c r="B479" s="54"/>
      <c r="C479" s="54"/>
      <c r="D479" s="54"/>
      <c r="E479" s="54"/>
    </row>
  </sheetData>
  <sheetProtection/>
  <mergeCells count="2">
    <mergeCell ref="A1:E1"/>
    <mergeCell ref="A474:E47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C70"/>
  <sheetViews>
    <sheetView zoomScaleSheetLayoutView="100" workbookViewId="0" topLeftCell="A1">
      <selection activeCell="F12" sqref="F12"/>
    </sheetView>
  </sheetViews>
  <sheetFormatPr defaultColWidth="12.125" defaultRowHeight="14.25"/>
  <cols>
    <col min="1" max="1" width="8.75390625" style="23" customWidth="1"/>
    <col min="2" max="2" width="42.875" style="23" customWidth="1"/>
    <col min="3" max="3" width="33.25390625" style="23" customWidth="1"/>
    <col min="4" max="16384" width="12.125" style="23" customWidth="1"/>
  </cols>
  <sheetData>
    <row r="1" spans="1:3" s="23" customFormat="1" ht="42" customHeight="1">
      <c r="A1" s="24" t="s">
        <v>570</v>
      </c>
      <c r="B1" s="24"/>
      <c r="C1" s="24"/>
    </row>
    <row r="2" spans="1:3" s="23" customFormat="1" ht="16.5" customHeight="1" hidden="1">
      <c r="A2" s="30"/>
      <c r="B2" s="30"/>
      <c r="C2" s="30"/>
    </row>
    <row r="3" spans="1:3" s="23" customFormat="1" ht="16.5" customHeight="1">
      <c r="A3" s="30"/>
      <c r="B3" s="30"/>
      <c r="C3" s="30" t="s">
        <v>571</v>
      </c>
    </row>
    <row r="4" spans="1:3" s="29" customFormat="1" ht="17.25" customHeight="1">
      <c r="A4" s="31" t="s">
        <v>30</v>
      </c>
      <c r="B4" s="31" t="s">
        <v>31</v>
      </c>
      <c r="C4" s="31" t="s">
        <v>572</v>
      </c>
    </row>
    <row r="5" spans="1:3" s="29" customFormat="1" ht="35.25" customHeight="1">
      <c r="A5" s="32"/>
      <c r="B5" s="32"/>
      <c r="C5" s="31"/>
    </row>
    <row r="6" spans="1:3" s="23" customFormat="1" ht="17.25" customHeight="1">
      <c r="A6" s="27"/>
      <c r="B6" s="33" t="s">
        <v>573</v>
      </c>
      <c r="C6" s="28">
        <v>164900</v>
      </c>
    </row>
    <row r="7" spans="1:3" s="23" customFormat="1" ht="16.5" customHeight="1">
      <c r="A7" s="27">
        <v>501</v>
      </c>
      <c r="B7" s="34" t="s">
        <v>574</v>
      </c>
      <c r="C7" s="28">
        <v>57862</v>
      </c>
    </row>
    <row r="8" spans="1:3" s="23" customFormat="1" ht="16.5" customHeight="1">
      <c r="A8" s="27">
        <v>50101</v>
      </c>
      <c r="B8" s="27" t="s">
        <v>575</v>
      </c>
      <c r="C8" s="28">
        <v>36451</v>
      </c>
    </row>
    <row r="9" spans="1:3" s="23" customFormat="1" ht="16.5" customHeight="1">
      <c r="A9" s="27">
        <v>50102</v>
      </c>
      <c r="B9" s="27" t="s">
        <v>576</v>
      </c>
      <c r="C9" s="28">
        <v>9314</v>
      </c>
    </row>
    <row r="10" spans="1:3" s="23" customFormat="1" ht="16.5" customHeight="1">
      <c r="A10" s="27">
        <v>50103</v>
      </c>
      <c r="B10" s="27" t="s">
        <v>577</v>
      </c>
      <c r="C10" s="28">
        <v>4272</v>
      </c>
    </row>
    <row r="11" spans="1:3" s="23" customFormat="1" ht="16.5" customHeight="1">
      <c r="A11" s="27">
        <v>50199</v>
      </c>
      <c r="B11" s="27" t="s">
        <v>578</v>
      </c>
      <c r="C11" s="28">
        <v>7825</v>
      </c>
    </row>
    <row r="12" spans="1:3" s="23" customFormat="1" ht="16.5" customHeight="1">
      <c r="A12" s="27">
        <v>502</v>
      </c>
      <c r="B12" s="34" t="s">
        <v>579</v>
      </c>
      <c r="C12" s="28">
        <v>12093</v>
      </c>
    </row>
    <row r="13" spans="1:3" s="23" customFormat="1" ht="16.5" customHeight="1">
      <c r="A13" s="27">
        <v>50201</v>
      </c>
      <c r="B13" s="27" t="s">
        <v>580</v>
      </c>
      <c r="C13" s="28">
        <v>6107</v>
      </c>
    </row>
    <row r="14" spans="1:3" s="23" customFormat="1" ht="16.5" customHeight="1">
      <c r="A14" s="27">
        <v>50202</v>
      </c>
      <c r="B14" s="27" t="s">
        <v>581</v>
      </c>
      <c r="C14" s="28">
        <v>12</v>
      </c>
    </row>
    <row r="15" spans="1:3" s="23" customFormat="1" ht="16.5" customHeight="1">
      <c r="A15" s="27">
        <v>50203</v>
      </c>
      <c r="B15" s="27" t="s">
        <v>582</v>
      </c>
      <c r="C15" s="28">
        <v>217</v>
      </c>
    </row>
    <row r="16" spans="1:3" s="23" customFormat="1" ht="16.5" customHeight="1">
      <c r="A16" s="27">
        <v>50204</v>
      </c>
      <c r="B16" s="27" t="s">
        <v>583</v>
      </c>
      <c r="C16" s="28">
        <v>50</v>
      </c>
    </row>
    <row r="17" spans="1:3" s="23" customFormat="1" ht="16.5" customHeight="1">
      <c r="A17" s="27">
        <v>50205</v>
      </c>
      <c r="B17" s="27" t="s">
        <v>584</v>
      </c>
      <c r="C17" s="28">
        <v>3992</v>
      </c>
    </row>
    <row r="18" spans="1:3" s="23" customFormat="1" ht="16.5" customHeight="1">
      <c r="A18" s="27">
        <v>50206</v>
      </c>
      <c r="B18" s="27" t="s">
        <v>585</v>
      </c>
      <c r="C18" s="28">
        <v>93</v>
      </c>
    </row>
    <row r="19" spans="1:3" s="23" customFormat="1" ht="16.5" customHeight="1">
      <c r="A19" s="27">
        <v>50207</v>
      </c>
      <c r="B19" s="27" t="s">
        <v>586</v>
      </c>
      <c r="C19" s="28">
        <v>4</v>
      </c>
    </row>
    <row r="20" spans="1:3" s="23" customFormat="1" ht="16.5" customHeight="1">
      <c r="A20" s="27">
        <v>50208</v>
      </c>
      <c r="B20" s="27" t="s">
        <v>587</v>
      </c>
      <c r="C20" s="28">
        <v>339</v>
      </c>
    </row>
    <row r="21" spans="1:3" s="23" customFormat="1" ht="16.5" customHeight="1">
      <c r="A21" s="27">
        <v>50209</v>
      </c>
      <c r="B21" s="27" t="s">
        <v>588</v>
      </c>
      <c r="C21" s="28">
        <v>85</v>
      </c>
    </row>
    <row r="22" spans="1:3" s="23" customFormat="1" ht="16.5" customHeight="1">
      <c r="A22" s="27">
        <v>50299</v>
      </c>
      <c r="B22" s="27" t="s">
        <v>589</v>
      </c>
      <c r="C22" s="28">
        <v>1194</v>
      </c>
    </row>
    <row r="23" spans="1:3" s="23" customFormat="1" ht="16.5" customHeight="1">
      <c r="A23" s="27">
        <v>503</v>
      </c>
      <c r="B23" s="34" t="s">
        <v>590</v>
      </c>
      <c r="C23" s="28">
        <v>5</v>
      </c>
    </row>
    <row r="24" spans="1:3" s="23" customFormat="1" ht="16.5" customHeight="1">
      <c r="A24" s="27">
        <v>50301</v>
      </c>
      <c r="B24" s="27" t="s">
        <v>591</v>
      </c>
      <c r="C24" s="28">
        <v>0</v>
      </c>
    </row>
    <row r="25" spans="1:3" s="23" customFormat="1" ht="16.5" customHeight="1">
      <c r="A25" s="27">
        <v>50302</v>
      </c>
      <c r="B25" s="27" t="s">
        <v>592</v>
      </c>
      <c r="C25" s="28">
        <v>0</v>
      </c>
    </row>
    <row r="26" spans="1:3" s="23" customFormat="1" ht="16.5" customHeight="1">
      <c r="A26" s="27">
        <v>50303</v>
      </c>
      <c r="B26" s="27" t="s">
        <v>593</v>
      </c>
      <c r="C26" s="28">
        <v>0</v>
      </c>
    </row>
    <row r="27" spans="1:3" s="23" customFormat="1" ht="17.25" customHeight="1">
      <c r="A27" s="27">
        <v>50305</v>
      </c>
      <c r="B27" s="27" t="s">
        <v>594</v>
      </c>
      <c r="C27" s="28">
        <v>0</v>
      </c>
    </row>
    <row r="28" spans="1:3" s="23" customFormat="1" ht="16.5" customHeight="1">
      <c r="A28" s="27">
        <v>50306</v>
      </c>
      <c r="B28" s="27" t="s">
        <v>595</v>
      </c>
      <c r="C28" s="28">
        <v>5</v>
      </c>
    </row>
    <row r="29" spans="1:3" s="23" customFormat="1" ht="16.5" customHeight="1">
      <c r="A29" s="27">
        <v>50307</v>
      </c>
      <c r="B29" s="27" t="s">
        <v>596</v>
      </c>
      <c r="C29" s="28">
        <v>0</v>
      </c>
    </row>
    <row r="30" spans="1:3" s="23" customFormat="1" ht="16.5" customHeight="1">
      <c r="A30" s="27">
        <v>50399</v>
      </c>
      <c r="B30" s="27" t="s">
        <v>597</v>
      </c>
      <c r="C30" s="28">
        <v>0</v>
      </c>
    </row>
    <row r="31" spans="1:3" s="23" customFormat="1" ht="16.5" customHeight="1">
      <c r="A31" s="27">
        <v>504</v>
      </c>
      <c r="B31" s="34" t="s">
        <v>598</v>
      </c>
      <c r="C31" s="28">
        <v>0</v>
      </c>
    </row>
    <row r="32" spans="1:3" s="23" customFormat="1" ht="16.5" customHeight="1">
      <c r="A32" s="27">
        <v>50401</v>
      </c>
      <c r="B32" s="27" t="s">
        <v>591</v>
      </c>
      <c r="C32" s="28">
        <v>0</v>
      </c>
    </row>
    <row r="33" spans="1:3" s="23" customFormat="1" ht="16.5" customHeight="1">
      <c r="A33" s="27">
        <v>50402</v>
      </c>
      <c r="B33" s="27" t="s">
        <v>592</v>
      </c>
      <c r="C33" s="28">
        <v>0</v>
      </c>
    </row>
    <row r="34" spans="1:3" s="23" customFormat="1" ht="16.5" customHeight="1">
      <c r="A34" s="27">
        <v>50403</v>
      </c>
      <c r="B34" s="27" t="s">
        <v>593</v>
      </c>
      <c r="C34" s="28">
        <v>0</v>
      </c>
    </row>
    <row r="35" spans="1:3" s="23" customFormat="1" ht="16.5" customHeight="1">
      <c r="A35" s="27">
        <v>50404</v>
      </c>
      <c r="B35" s="27" t="s">
        <v>595</v>
      </c>
      <c r="C35" s="28">
        <v>0</v>
      </c>
    </row>
    <row r="36" spans="1:3" s="23" customFormat="1" ht="16.5" customHeight="1">
      <c r="A36" s="27">
        <v>50405</v>
      </c>
      <c r="B36" s="27" t="s">
        <v>596</v>
      </c>
      <c r="C36" s="28">
        <v>0</v>
      </c>
    </row>
    <row r="37" spans="1:3" s="23" customFormat="1" ht="17.25" customHeight="1">
      <c r="A37" s="27">
        <v>50499</v>
      </c>
      <c r="B37" s="27" t="s">
        <v>597</v>
      </c>
      <c r="C37" s="28">
        <v>0</v>
      </c>
    </row>
    <row r="38" spans="1:3" s="23" customFormat="1" ht="16.5" customHeight="1">
      <c r="A38" s="27">
        <v>505</v>
      </c>
      <c r="B38" s="34" t="s">
        <v>599</v>
      </c>
      <c r="C38" s="28">
        <v>86816</v>
      </c>
    </row>
    <row r="39" spans="1:3" s="23" customFormat="1" ht="16.5" customHeight="1">
      <c r="A39" s="27">
        <v>50501</v>
      </c>
      <c r="B39" s="27" t="s">
        <v>600</v>
      </c>
      <c r="C39" s="28">
        <v>76438</v>
      </c>
    </row>
    <row r="40" spans="1:3" s="23" customFormat="1" ht="16.5" customHeight="1">
      <c r="A40" s="27">
        <v>50502</v>
      </c>
      <c r="B40" s="27" t="s">
        <v>601</v>
      </c>
      <c r="C40" s="28">
        <v>10302</v>
      </c>
    </row>
    <row r="41" spans="1:3" s="23" customFormat="1" ht="16.5" customHeight="1">
      <c r="A41" s="27">
        <v>50599</v>
      </c>
      <c r="B41" s="27" t="s">
        <v>602</v>
      </c>
      <c r="C41" s="28">
        <v>76</v>
      </c>
    </row>
    <row r="42" spans="1:3" s="23" customFormat="1" ht="16.5" customHeight="1">
      <c r="A42" s="27">
        <v>506</v>
      </c>
      <c r="B42" s="34" t="s">
        <v>603</v>
      </c>
      <c r="C42" s="28">
        <v>3</v>
      </c>
    </row>
    <row r="43" spans="1:3" s="23" customFormat="1" ht="16.5" customHeight="1">
      <c r="A43" s="27">
        <v>50601</v>
      </c>
      <c r="B43" s="27" t="s">
        <v>604</v>
      </c>
      <c r="C43" s="28">
        <v>3</v>
      </c>
    </row>
    <row r="44" spans="1:3" s="23" customFormat="1" ht="16.5" customHeight="1">
      <c r="A44" s="27">
        <v>50602</v>
      </c>
      <c r="B44" s="27" t="s">
        <v>605</v>
      </c>
      <c r="C44" s="28">
        <v>0</v>
      </c>
    </row>
    <row r="45" spans="1:3" s="23" customFormat="1" ht="16.5" customHeight="1">
      <c r="A45" s="27">
        <v>507</v>
      </c>
      <c r="B45" s="34" t="s">
        <v>606</v>
      </c>
      <c r="C45" s="28">
        <v>0</v>
      </c>
    </row>
    <row r="46" spans="1:3" s="23" customFormat="1" ht="16.5" customHeight="1">
      <c r="A46" s="27">
        <v>50701</v>
      </c>
      <c r="B46" s="27" t="s">
        <v>607</v>
      </c>
      <c r="C46" s="28">
        <v>0</v>
      </c>
    </row>
    <row r="47" spans="1:3" s="23" customFormat="1" ht="16.5" customHeight="1">
      <c r="A47" s="27">
        <v>50702</v>
      </c>
      <c r="B47" s="27" t="s">
        <v>608</v>
      </c>
      <c r="C47" s="28">
        <v>0</v>
      </c>
    </row>
    <row r="48" spans="1:3" s="23" customFormat="1" ht="16.5" customHeight="1">
      <c r="A48" s="27">
        <v>50799</v>
      </c>
      <c r="B48" s="27" t="s">
        <v>609</v>
      </c>
      <c r="C48" s="28">
        <v>0</v>
      </c>
    </row>
    <row r="49" spans="1:3" s="23" customFormat="1" ht="16.5" customHeight="1">
      <c r="A49" s="27">
        <v>508</v>
      </c>
      <c r="B49" s="34" t="s">
        <v>610</v>
      </c>
      <c r="C49" s="28">
        <v>0</v>
      </c>
    </row>
    <row r="50" spans="1:3" s="23" customFormat="1" ht="16.5" customHeight="1">
      <c r="A50" s="27">
        <v>50801</v>
      </c>
      <c r="B50" s="27" t="s">
        <v>611</v>
      </c>
      <c r="C50" s="28">
        <v>0</v>
      </c>
    </row>
    <row r="51" spans="1:3" s="23" customFormat="1" ht="17.25" customHeight="1">
      <c r="A51" s="27">
        <v>50802</v>
      </c>
      <c r="B51" s="27" t="s">
        <v>612</v>
      </c>
      <c r="C51" s="28">
        <v>0</v>
      </c>
    </row>
    <row r="52" spans="1:3" s="23" customFormat="1" ht="16.5" customHeight="1">
      <c r="A52" s="27">
        <v>509</v>
      </c>
      <c r="B52" s="34" t="s">
        <v>613</v>
      </c>
      <c r="C52" s="28">
        <v>8058</v>
      </c>
    </row>
    <row r="53" spans="1:3" s="23" customFormat="1" ht="16.5" customHeight="1">
      <c r="A53" s="27">
        <v>50901</v>
      </c>
      <c r="B53" s="27" t="s">
        <v>614</v>
      </c>
      <c r="C53" s="28">
        <v>2589</v>
      </c>
    </row>
    <row r="54" spans="1:3" s="23" customFormat="1" ht="16.5" customHeight="1">
      <c r="A54" s="27">
        <v>50902</v>
      </c>
      <c r="B54" s="27" t="s">
        <v>615</v>
      </c>
      <c r="C54" s="28">
        <v>0</v>
      </c>
    </row>
    <row r="55" spans="1:3" s="23" customFormat="1" ht="16.5" customHeight="1">
      <c r="A55" s="27">
        <v>50903</v>
      </c>
      <c r="B55" s="27" t="s">
        <v>616</v>
      </c>
      <c r="C55" s="28">
        <v>0</v>
      </c>
    </row>
    <row r="56" spans="1:3" s="23" customFormat="1" ht="16.5" customHeight="1">
      <c r="A56" s="27">
        <v>50905</v>
      </c>
      <c r="B56" s="27" t="s">
        <v>617</v>
      </c>
      <c r="C56" s="28">
        <v>5379</v>
      </c>
    </row>
    <row r="57" spans="1:3" s="23" customFormat="1" ht="16.5" customHeight="1">
      <c r="A57" s="27">
        <v>50999</v>
      </c>
      <c r="B57" s="27" t="s">
        <v>618</v>
      </c>
      <c r="C57" s="28">
        <v>90</v>
      </c>
    </row>
    <row r="58" spans="1:3" s="23" customFormat="1" ht="16.5" customHeight="1">
      <c r="A58" s="27">
        <v>510</v>
      </c>
      <c r="B58" s="34" t="s">
        <v>619</v>
      </c>
      <c r="C58" s="28">
        <v>0</v>
      </c>
    </row>
    <row r="59" spans="1:3" s="23" customFormat="1" ht="16.5" customHeight="1">
      <c r="A59" s="27">
        <v>51002</v>
      </c>
      <c r="B59" s="27" t="s">
        <v>620</v>
      </c>
      <c r="C59" s="28">
        <v>0</v>
      </c>
    </row>
    <row r="60" spans="1:3" s="23" customFormat="1" ht="16.5" customHeight="1">
      <c r="A60" s="27">
        <v>51003</v>
      </c>
      <c r="B60" s="27" t="s">
        <v>621</v>
      </c>
      <c r="C60" s="28">
        <v>0</v>
      </c>
    </row>
    <row r="61" spans="1:3" s="23" customFormat="1" ht="16.5" customHeight="1">
      <c r="A61" s="27">
        <v>511</v>
      </c>
      <c r="B61" s="34" t="s">
        <v>622</v>
      </c>
      <c r="C61" s="28">
        <v>0</v>
      </c>
    </row>
    <row r="62" spans="1:3" s="23" customFormat="1" ht="16.5" customHeight="1">
      <c r="A62" s="27">
        <v>51101</v>
      </c>
      <c r="B62" s="27" t="s">
        <v>623</v>
      </c>
      <c r="C62" s="28">
        <v>0</v>
      </c>
    </row>
    <row r="63" spans="1:3" s="23" customFormat="1" ht="16.5" customHeight="1">
      <c r="A63" s="27">
        <v>51102</v>
      </c>
      <c r="B63" s="27" t="s">
        <v>624</v>
      </c>
      <c r="C63" s="28">
        <v>0</v>
      </c>
    </row>
    <row r="64" spans="1:3" s="23" customFormat="1" ht="16.5" customHeight="1">
      <c r="A64" s="27">
        <v>51103</v>
      </c>
      <c r="B64" s="27" t="s">
        <v>625</v>
      </c>
      <c r="C64" s="28">
        <v>0</v>
      </c>
    </row>
    <row r="65" spans="1:3" s="23" customFormat="1" ht="16.5" customHeight="1">
      <c r="A65" s="27">
        <v>51104</v>
      </c>
      <c r="B65" s="27" t="s">
        <v>626</v>
      </c>
      <c r="C65" s="28">
        <v>0</v>
      </c>
    </row>
    <row r="66" spans="1:3" s="23" customFormat="1" ht="16.5" customHeight="1">
      <c r="A66" s="27">
        <v>599</v>
      </c>
      <c r="B66" s="34" t="s">
        <v>627</v>
      </c>
      <c r="C66" s="28">
        <v>63</v>
      </c>
    </row>
    <row r="67" spans="1:3" s="23" customFormat="1" ht="17.25" customHeight="1">
      <c r="A67" s="27">
        <v>59906</v>
      </c>
      <c r="B67" s="27" t="s">
        <v>628</v>
      </c>
      <c r="C67" s="28">
        <v>0</v>
      </c>
    </row>
    <row r="68" spans="1:3" s="23" customFormat="1" ht="16.5" customHeight="1">
      <c r="A68" s="27">
        <v>59907</v>
      </c>
      <c r="B68" s="27" t="s">
        <v>629</v>
      </c>
      <c r="C68" s="28">
        <v>0</v>
      </c>
    </row>
    <row r="69" spans="1:3" s="23" customFormat="1" ht="16.5" customHeight="1">
      <c r="A69" s="27">
        <v>59908</v>
      </c>
      <c r="B69" s="27" t="s">
        <v>630</v>
      </c>
      <c r="C69" s="28">
        <v>63</v>
      </c>
    </row>
    <row r="70" spans="1:3" s="23" customFormat="1" ht="16.5" customHeight="1">
      <c r="A70" s="27">
        <v>59999</v>
      </c>
      <c r="B70" s="27" t="s">
        <v>631</v>
      </c>
      <c r="C70" s="28">
        <v>0</v>
      </c>
    </row>
  </sheetData>
  <sheetProtection/>
  <mergeCells count="4">
    <mergeCell ref="A1:C1"/>
    <mergeCell ref="A4:A5"/>
    <mergeCell ref="B4:B5"/>
    <mergeCell ref="C4:C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30"/>
  <sheetViews>
    <sheetView zoomScaleSheetLayoutView="100" workbookViewId="0" topLeftCell="A1">
      <selection activeCell="M22" sqref="M22"/>
    </sheetView>
  </sheetViews>
  <sheetFormatPr defaultColWidth="9.125" defaultRowHeight="14.25"/>
  <cols>
    <col min="1" max="1" width="40.00390625" style="23" customWidth="1"/>
    <col min="2" max="2" width="22.375" style="23" customWidth="1"/>
    <col min="3" max="3" width="40.00390625" style="23" customWidth="1"/>
    <col min="4" max="4" width="22.375" style="23" customWidth="1"/>
    <col min="5" max="9" width="9.125" style="23" hidden="1" customWidth="1"/>
    <col min="10" max="16384" width="9.125" style="23" customWidth="1"/>
  </cols>
  <sheetData>
    <row r="1" spans="1:4" s="23" customFormat="1" ht="33.75" customHeight="1">
      <c r="A1" s="24" t="s">
        <v>632</v>
      </c>
      <c r="B1" s="24"/>
      <c r="C1" s="24"/>
      <c r="D1" s="24"/>
    </row>
    <row r="2" spans="1:4" s="23" customFormat="1" ht="17.25" customHeight="1" hidden="1">
      <c r="A2" s="25"/>
      <c r="B2" s="25"/>
      <c r="C2" s="25"/>
      <c r="D2" s="25"/>
    </row>
    <row r="3" spans="1:4" s="23" customFormat="1" ht="17.25" customHeight="1">
      <c r="A3" s="25" t="s">
        <v>633</v>
      </c>
      <c r="B3" s="25"/>
      <c r="C3" s="25"/>
      <c r="D3" s="25"/>
    </row>
    <row r="4" spans="1:4" s="23" customFormat="1" ht="21.75" customHeight="1">
      <c r="A4" s="26" t="s">
        <v>634</v>
      </c>
      <c r="B4" s="26" t="s">
        <v>635</v>
      </c>
      <c r="C4" s="26" t="s">
        <v>634</v>
      </c>
      <c r="D4" s="26" t="s">
        <v>635</v>
      </c>
    </row>
    <row r="5" spans="1:6" s="23" customFormat="1" ht="21.75" customHeight="1">
      <c r="A5" s="27" t="s">
        <v>636</v>
      </c>
      <c r="B5" s="28">
        <v>9593</v>
      </c>
      <c r="C5" s="27" t="s">
        <v>637</v>
      </c>
      <c r="D5" s="28">
        <v>0</v>
      </c>
      <c r="F5" s="23" t="s">
        <v>638</v>
      </c>
    </row>
    <row r="6" spans="1:6" s="23" customFormat="1" ht="21.75" customHeight="1">
      <c r="A6" s="27" t="s">
        <v>639</v>
      </c>
      <c r="B6" s="28">
        <v>1500</v>
      </c>
      <c r="C6" s="27" t="s">
        <v>640</v>
      </c>
      <c r="D6" s="28">
        <v>18122</v>
      </c>
      <c r="F6" s="23" t="s">
        <v>641</v>
      </c>
    </row>
    <row r="7" spans="1:6" s="23" customFormat="1" ht="21.75" customHeight="1">
      <c r="A7" s="27" t="s">
        <v>642</v>
      </c>
      <c r="B7" s="28">
        <v>0</v>
      </c>
      <c r="C7" s="27" t="s">
        <v>643</v>
      </c>
      <c r="D7" s="28">
        <v>38052</v>
      </c>
      <c r="F7" s="23" t="s">
        <v>644</v>
      </c>
    </row>
    <row r="8" spans="1:6" s="23" customFormat="1" ht="21.75" customHeight="1">
      <c r="A8" s="27" t="s">
        <v>645</v>
      </c>
      <c r="B8" s="28">
        <v>3198</v>
      </c>
      <c r="C8" s="27" t="s">
        <v>646</v>
      </c>
      <c r="D8" s="28">
        <v>205</v>
      </c>
      <c r="F8" s="23" t="s">
        <v>647</v>
      </c>
    </row>
    <row r="9" spans="1:6" s="23" customFormat="1" ht="21.75" customHeight="1">
      <c r="A9" s="27" t="s">
        <v>648</v>
      </c>
      <c r="B9" s="28">
        <v>75</v>
      </c>
      <c r="C9" s="27" t="s">
        <v>649</v>
      </c>
      <c r="D9" s="28">
        <v>0</v>
      </c>
      <c r="F9" s="23" t="s">
        <v>650</v>
      </c>
    </row>
    <row r="10" spans="1:6" s="23" customFormat="1" ht="21.75" customHeight="1">
      <c r="A10" s="27" t="s">
        <v>651</v>
      </c>
      <c r="B10" s="28">
        <v>4820</v>
      </c>
      <c r="C10" s="27" t="s">
        <v>652</v>
      </c>
      <c r="D10" s="28">
        <v>0</v>
      </c>
      <c r="F10" s="23" t="s">
        <v>653</v>
      </c>
    </row>
    <row r="11" spans="1:6" s="23" customFormat="1" ht="21.75" customHeight="1">
      <c r="A11" s="27" t="s">
        <v>654</v>
      </c>
      <c r="B11" s="28">
        <v>0</v>
      </c>
      <c r="C11" s="27" t="s">
        <v>655</v>
      </c>
      <c r="D11" s="28">
        <v>0</v>
      </c>
      <c r="F11" s="23" t="s">
        <v>656</v>
      </c>
    </row>
    <row r="12" spans="1:6" s="23" customFormat="1" ht="21.75" customHeight="1">
      <c r="A12" s="27" t="s">
        <v>657</v>
      </c>
      <c r="B12" s="28">
        <v>151725</v>
      </c>
      <c r="C12" s="27" t="s">
        <v>658</v>
      </c>
      <c r="D12" s="28">
        <v>-582</v>
      </c>
      <c r="F12" s="23" t="s">
        <v>659</v>
      </c>
    </row>
    <row r="13" spans="1:6" s="23" customFormat="1" ht="21.75" customHeight="1">
      <c r="A13" s="27" t="s">
        <v>660</v>
      </c>
      <c r="B13" s="28">
        <v>21748</v>
      </c>
      <c r="C13" s="27" t="s">
        <v>661</v>
      </c>
      <c r="D13" s="28">
        <v>285</v>
      </c>
      <c r="F13" s="23" t="s">
        <v>662</v>
      </c>
    </row>
    <row r="14" spans="1:6" s="23" customFormat="1" ht="21.75" customHeight="1">
      <c r="A14" s="27" t="s">
        <v>663</v>
      </c>
      <c r="B14" s="28">
        <v>648</v>
      </c>
      <c r="C14" s="27" t="s">
        <v>664</v>
      </c>
      <c r="D14" s="28">
        <v>1445</v>
      </c>
      <c r="F14" s="23" t="s">
        <v>665</v>
      </c>
    </row>
    <row r="15" spans="1:6" s="23" customFormat="1" ht="21.75" customHeight="1">
      <c r="A15" s="27" t="s">
        <v>666</v>
      </c>
      <c r="B15" s="28">
        <v>0</v>
      </c>
      <c r="C15" s="27" t="s">
        <v>667</v>
      </c>
      <c r="D15" s="28">
        <v>4736</v>
      </c>
      <c r="F15" s="23" t="s">
        <v>668</v>
      </c>
    </row>
    <row r="16" spans="1:6" s="23" customFormat="1" ht="21.75" customHeight="1">
      <c r="A16" s="27" t="s">
        <v>669</v>
      </c>
      <c r="B16" s="28">
        <v>20230</v>
      </c>
      <c r="C16" s="27" t="s">
        <v>670</v>
      </c>
      <c r="D16" s="28">
        <v>1128</v>
      </c>
      <c r="F16" s="23" t="s">
        <v>671</v>
      </c>
    </row>
    <row r="17" spans="1:6" s="23" customFormat="1" ht="21.75" customHeight="1">
      <c r="A17" s="27" t="s">
        <v>672</v>
      </c>
      <c r="B17" s="28">
        <v>0</v>
      </c>
      <c r="C17" s="27" t="s">
        <v>673</v>
      </c>
      <c r="D17" s="28">
        <v>1052</v>
      </c>
      <c r="F17" s="23" t="s">
        <v>674</v>
      </c>
    </row>
    <row r="18" spans="1:6" s="23" customFormat="1" ht="21.75" customHeight="1">
      <c r="A18" s="27" t="s">
        <v>675</v>
      </c>
      <c r="B18" s="28">
        <v>0</v>
      </c>
      <c r="C18" s="27" t="s">
        <v>676</v>
      </c>
      <c r="D18" s="28">
        <v>865</v>
      </c>
      <c r="F18" s="23" t="s">
        <v>677</v>
      </c>
    </row>
    <row r="19" spans="1:6" s="23" customFormat="1" ht="21.75" customHeight="1">
      <c r="A19" s="27" t="s">
        <v>678</v>
      </c>
      <c r="B19" s="28">
        <v>0</v>
      </c>
      <c r="C19" s="27" t="s">
        <v>679</v>
      </c>
      <c r="D19" s="28">
        <v>24690</v>
      </c>
      <c r="F19" s="23" t="s">
        <v>680</v>
      </c>
    </row>
    <row r="20" spans="1:6" s="23" customFormat="1" ht="21.75" customHeight="1">
      <c r="A20" s="27" t="s">
        <v>681</v>
      </c>
      <c r="B20" s="28">
        <v>0</v>
      </c>
      <c r="C20" s="27" t="s">
        <v>682</v>
      </c>
      <c r="D20" s="28">
        <v>2806</v>
      </c>
      <c r="F20" s="23" t="s">
        <v>683</v>
      </c>
    </row>
    <row r="21" spans="1:6" s="23" customFormat="1" ht="21.75" customHeight="1">
      <c r="A21" s="27" t="s">
        <v>684</v>
      </c>
      <c r="B21" s="28">
        <v>0</v>
      </c>
      <c r="C21" s="27" t="s">
        <v>685</v>
      </c>
      <c r="D21" s="28">
        <v>10</v>
      </c>
      <c r="F21" s="23" t="s">
        <v>686</v>
      </c>
    </row>
    <row r="22" spans="1:6" s="23" customFormat="1" ht="21.75" customHeight="1">
      <c r="A22" s="27" t="s">
        <v>687</v>
      </c>
      <c r="B22" s="28">
        <v>0</v>
      </c>
      <c r="C22" s="27" t="s">
        <v>688</v>
      </c>
      <c r="D22" s="28">
        <v>551</v>
      </c>
      <c r="F22" s="23" t="s">
        <v>689</v>
      </c>
    </row>
    <row r="23" spans="1:6" s="23" customFormat="1" ht="21.75" customHeight="1">
      <c r="A23" s="27" t="s">
        <v>690</v>
      </c>
      <c r="B23" s="28">
        <v>0</v>
      </c>
      <c r="C23" s="27" t="s">
        <v>691</v>
      </c>
      <c r="D23" s="28">
        <v>0</v>
      </c>
      <c r="F23" s="23" t="s">
        <v>692</v>
      </c>
    </row>
    <row r="24" spans="1:6" s="23" customFormat="1" ht="21.75" customHeight="1">
      <c r="A24" s="27" t="s">
        <v>693</v>
      </c>
      <c r="B24" s="28">
        <v>0</v>
      </c>
      <c r="C24" s="27" t="s">
        <v>694</v>
      </c>
      <c r="D24" s="28">
        <v>420</v>
      </c>
      <c r="F24" s="23" t="s">
        <v>695</v>
      </c>
    </row>
    <row r="25" spans="1:6" s="23" customFormat="1" ht="21.75" customHeight="1">
      <c r="A25" s="27" t="s">
        <v>696</v>
      </c>
      <c r="B25" s="28">
        <v>0</v>
      </c>
      <c r="C25" s="27" t="s">
        <v>697</v>
      </c>
      <c r="D25" s="28">
        <v>441</v>
      </c>
      <c r="F25" s="23" t="s">
        <v>698</v>
      </c>
    </row>
    <row r="26" spans="1:6" s="23" customFormat="1" ht="21.75" customHeight="1">
      <c r="A26" s="27" t="s">
        <v>699</v>
      </c>
      <c r="B26" s="28">
        <v>991</v>
      </c>
      <c r="C26" s="27" t="s">
        <v>700</v>
      </c>
      <c r="D26" s="28">
        <v>0</v>
      </c>
      <c r="F26" s="23" t="s">
        <v>701</v>
      </c>
    </row>
    <row r="27" spans="1:6" s="23" customFormat="1" ht="21.75" customHeight="1">
      <c r="A27" s="27" t="s">
        <v>702</v>
      </c>
      <c r="B27" s="28">
        <v>89986</v>
      </c>
      <c r="C27" s="27" t="s">
        <v>703</v>
      </c>
      <c r="D27" s="28">
        <v>0</v>
      </c>
      <c r="F27" s="23" t="s">
        <v>704</v>
      </c>
    </row>
    <row r="28" spans="1:6" s="23" customFormat="1" ht="21.75" customHeight="1">
      <c r="A28" s="27" t="s">
        <v>705</v>
      </c>
      <c r="B28" s="28">
        <v>0</v>
      </c>
      <c r="C28" s="27" t="s">
        <v>706</v>
      </c>
      <c r="D28" s="28">
        <v>30587</v>
      </c>
      <c r="F28" s="23" t="s">
        <v>707</v>
      </c>
    </row>
    <row r="29" spans="1:6" s="23" customFormat="1" ht="21.75" customHeight="1">
      <c r="A29" s="27" t="s">
        <v>708</v>
      </c>
      <c r="B29" s="28">
        <v>0</v>
      </c>
      <c r="C29" s="27" t="s">
        <v>709</v>
      </c>
      <c r="D29" s="28">
        <v>29162</v>
      </c>
      <c r="F29" s="23" t="s">
        <v>710</v>
      </c>
    </row>
    <row r="30" spans="1:6" s="23" customFormat="1" ht="21.75" customHeight="1">
      <c r="A30" s="27" t="s">
        <v>711</v>
      </c>
      <c r="B30" s="28">
        <v>0</v>
      </c>
      <c r="C30" s="27" t="s">
        <v>712</v>
      </c>
      <c r="D30" s="28">
        <v>1425</v>
      </c>
      <c r="F30" s="23" t="s">
        <v>713</v>
      </c>
    </row>
  </sheetData>
  <sheetProtection/>
  <mergeCells count="3">
    <mergeCell ref="A1:D1"/>
    <mergeCell ref="A2:D2"/>
    <mergeCell ref="A3:D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V16"/>
  <sheetViews>
    <sheetView zoomScaleSheetLayoutView="100" workbookViewId="0" topLeftCell="A1">
      <selection activeCell="G9" sqref="G9"/>
    </sheetView>
  </sheetViews>
  <sheetFormatPr defaultColWidth="9.00390625" defaultRowHeight="14.25"/>
  <cols>
    <col min="1" max="1" width="31.00390625" style="14" customWidth="1"/>
    <col min="2" max="2" width="25.25390625" style="14" customWidth="1"/>
    <col min="3" max="3" width="30.50390625" style="14" customWidth="1"/>
    <col min="4" max="248" width="9.00390625" style="14" customWidth="1"/>
    <col min="249" max="16384" width="9.00390625" style="15" customWidth="1"/>
  </cols>
  <sheetData>
    <row r="1" spans="1:3" s="14" customFormat="1" ht="45" customHeight="1">
      <c r="A1" s="16" t="s">
        <v>714</v>
      </c>
      <c r="B1" s="16"/>
      <c r="C1" s="16"/>
    </row>
    <row r="2" s="14" customFormat="1" ht="27" customHeight="1">
      <c r="C2" s="17" t="s">
        <v>1</v>
      </c>
    </row>
    <row r="3" spans="1:3" s="14" customFormat="1" ht="39" customHeight="1">
      <c r="A3" s="18" t="s">
        <v>715</v>
      </c>
      <c r="B3" s="18" t="s">
        <v>716</v>
      </c>
      <c r="C3" s="18" t="s">
        <v>717</v>
      </c>
    </row>
    <row r="4" spans="1:3" s="14" customFormat="1" ht="36" customHeight="1">
      <c r="A4" s="8" t="s">
        <v>567</v>
      </c>
      <c r="B4" s="19">
        <v>0</v>
      </c>
      <c r="C4" s="19">
        <v>0</v>
      </c>
    </row>
    <row r="5" spans="1:3" s="14" customFormat="1" ht="36" customHeight="1">
      <c r="A5" s="10" t="s">
        <v>718</v>
      </c>
      <c r="B5" s="20">
        <v>0</v>
      </c>
      <c r="C5" s="20">
        <v>0</v>
      </c>
    </row>
    <row r="6" spans="1:3" s="14" customFormat="1" ht="36" customHeight="1">
      <c r="A6" s="10" t="s">
        <v>719</v>
      </c>
      <c r="B6" s="20">
        <v>0</v>
      </c>
      <c r="C6" s="20">
        <v>0</v>
      </c>
    </row>
    <row r="7" spans="1:3" s="14" customFormat="1" ht="36" customHeight="1">
      <c r="A7" s="10" t="s">
        <v>720</v>
      </c>
      <c r="B7" s="20">
        <v>0</v>
      </c>
      <c r="C7" s="20">
        <v>0</v>
      </c>
    </row>
    <row r="8" spans="1:3" s="14" customFormat="1" ht="36" customHeight="1">
      <c r="A8" s="10" t="s">
        <v>721</v>
      </c>
      <c r="B8" s="20">
        <v>0</v>
      </c>
      <c r="C8" s="20">
        <v>0</v>
      </c>
    </row>
    <row r="9" spans="1:3" s="14" customFormat="1" ht="36" customHeight="1">
      <c r="A9" s="10" t="s">
        <v>722</v>
      </c>
      <c r="B9" s="20">
        <v>0</v>
      </c>
      <c r="C9" s="20">
        <v>0</v>
      </c>
    </row>
    <row r="10" spans="1:3" s="14" customFormat="1" ht="36" customHeight="1">
      <c r="A10" s="10" t="s">
        <v>723</v>
      </c>
      <c r="B10" s="20">
        <v>0</v>
      </c>
      <c r="C10" s="20">
        <v>0</v>
      </c>
    </row>
    <row r="11" spans="1:3" s="14" customFormat="1" ht="36" customHeight="1">
      <c r="A11" s="10" t="s">
        <v>724</v>
      </c>
      <c r="B11" s="20">
        <v>0</v>
      </c>
      <c r="C11" s="20">
        <v>0</v>
      </c>
    </row>
    <row r="12" spans="1:3" s="14" customFormat="1" ht="36" customHeight="1">
      <c r="A12" s="10" t="s">
        <v>725</v>
      </c>
      <c r="B12" s="20">
        <v>0</v>
      </c>
      <c r="C12" s="20">
        <v>0</v>
      </c>
    </row>
    <row r="13" spans="1:3" s="14" customFormat="1" ht="36" customHeight="1">
      <c r="A13" s="10" t="s">
        <v>726</v>
      </c>
      <c r="B13" s="20">
        <v>0</v>
      </c>
      <c r="C13" s="20">
        <v>0</v>
      </c>
    </row>
    <row r="14" spans="1:3" s="14" customFormat="1" ht="24.75" customHeight="1" hidden="1">
      <c r="A14" s="14">
        <v>-33000</v>
      </c>
      <c r="C14" s="14">
        <f>SUM(C5:C13)-33000</f>
        <v>-33000</v>
      </c>
    </row>
    <row r="15" spans="1:256" s="14" customFormat="1" ht="15.75">
      <c r="A15" s="21" t="s">
        <v>727</v>
      </c>
      <c r="B15" s="22"/>
      <c r="C15" s="22"/>
      <c r="IO15" s="15"/>
      <c r="IP15" s="15"/>
      <c r="IQ15" s="15"/>
      <c r="IR15" s="15"/>
      <c r="IS15" s="15"/>
      <c r="IT15" s="15"/>
      <c r="IU15" s="15"/>
      <c r="IV15" s="15"/>
    </row>
    <row r="16" spans="1:256" s="14" customFormat="1" ht="6" customHeight="1">
      <c r="A16" s="22"/>
      <c r="B16" s="22"/>
      <c r="C16" s="22"/>
      <c r="IO16" s="15"/>
      <c r="IP16" s="15"/>
      <c r="IQ16" s="15"/>
      <c r="IR16" s="15"/>
      <c r="IS16" s="15"/>
      <c r="IT16" s="15"/>
      <c r="IU16" s="15"/>
      <c r="IV16" s="15"/>
    </row>
  </sheetData>
  <sheetProtection/>
  <mergeCells count="2">
    <mergeCell ref="A1:C1"/>
    <mergeCell ref="A15:C1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17"/>
  <sheetViews>
    <sheetView zoomScaleSheetLayoutView="100" workbookViewId="0" topLeftCell="A1">
      <selection activeCell="G9" sqref="G9"/>
    </sheetView>
  </sheetViews>
  <sheetFormatPr defaultColWidth="9.00390625" defaultRowHeight="14.25"/>
  <cols>
    <col min="1" max="1" width="35.25390625" style="0" customWidth="1"/>
    <col min="2" max="2" width="40.25390625" style="0" customWidth="1"/>
  </cols>
  <sheetData>
    <row r="1" spans="1:2" ht="21">
      <c r="A1" s="3" t="s">
        <v>728</v>
      </c>
      <c r="B1" s="3"/>
    </row>
    <row r="2" spans="1:2" ht="9" customHeight="1">
      <c r="A2" s="4"/>
      <c r="B2" s="4"/>
    </row>
    <row r="3" spans="1:2" ht="14.25">
      <c r="A3" s="5"/>
      <c r="B3" s="6" t="s">
        <v>1</v>
      </c>
    </row>
    <row r="4" spans="1:2" ht="33" customHeight="1">
      <c r="A4" s="7" t="s">
        <v>715</v>
      </c>
      <c r="B4" s="7" t="s">
        <v>729</v>
      </c>
    </row>
    <row r="5" spans="1:2" ht="33" customHeight="1">
      <c r="A5" s="8" t="s">
        <v>567</v>
      </c>
      <c r="B5" s="9">
        <v>0</v>
      </c>
    </row>
    <row r="6" spans="1:2" ht="33" customHeight="1">
      <c r="A6" s="10" t="s">
        <v>718</v>
      </c>
      <c r="B6" s="9">
        <v>0</v>
      </c>
    </row>
    <row r="7" spans="1:2" ht="33" customHeight="1">
      <c r="A7" s="10" t="s">
        <v>719</v>
      </c>
      <c r="B7" s="9">
        <v>0</v>
      </c>
    </row>
    <row r="8" spans="1:2" ht="33" customHeight="1">
      <c r="A8" s="10" t="s">
        <v>720</v>
      </c>
      <c r="B8" s="9">
        <v>0</v>
      </c>
    </row>
    <row r="9" spans="1:2" ht="33" customHeight="1">
      <c r="A9" s="10" t="s">
        <v>721</v>
      </c>
      <c r="B9" s="9">
        <v>0</v>
      </c>
    </row>
    <row r="10" spans="1:2" ht="33" customHeight="1">
      <c r="A10" s="10" t="s">
        <v>722</v>
      </c>
      <c r="B10" s="9">
        <v>0</v>
      </c>
    </row>
    <row r="11" spans="1:2" ht="33" customHeight="1">
      <c r="A11" s="10" t="s">
        <v>723</v>
      </c>
      <c r="B11" s="9">
        <v>0</v>
      </c>
    </row>
    <row r="12" spans="1:2" ht="33" customHeight="1">
      <c r="A12" s="10" t="s">
        <v>724</v>
      </c>
      <c r="B12" s="9">
        <v>0</v>
      </c>
    </row>
    <row r="13" spans="1:2" ht="33" customHeight="1">
      <c r="A13" s="10" t="s">
        <v>725</v>
      </c>
      <c r="B13" s="9">
        <v>0</v>
      </c>
    </row>
    <row r="14" spans="1:2" ht="33" customHeight="1">
      <c r="A14" s="10" t="s">
        <v>726</v>
      </c>
      <c r="B14" s="9">
        <v>0</v>
      </c>
    </row>
    <row r="15" spans="1:2" ht="14.25">
      <c r="A15" s="11" t="s">
        <v>727</v>
      </c>
      <c r="B15" s="12"/>
    </row>
    <row r="16" spans="1:2" ht="6" customHeight="1">
      <c r="A16" s="13"/>
      <c r="B16" s="13"/>
    </row>
    <row r="17" spans="1:2" ht="14.25" hidden="1">
      <c r="A17" s="13"/>
      <c r="B17" s="13"/>
    </row>
  </sheetData>
  <sheetProtection/>
  <mergeCells count="2">
    <mergeCell ref="A1:B1"/>
    <mergeCell ref="A15:B1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2"/>
  <sheetViews>
    <sheetView tabSelected="1" zoomScaleSheetLayoutView="100" workbookViewId="0" topLeftCell="A1">
      <selection activeCell="D9" sqref="D9"/>
    </sheetView>
  </sheetViews>
  <sheetFormatPr defaultColWidth="9.00390625" defaultRowHeight="14.25"/>
  <cols>
    <col min="1" max="1" width="75.375" style="0" customWidth="1"/>
  </cols>
  <sheetData>
    <row r="1" ht="67.5" customHeight="1">
      <c r="A1" s="1" t="s">
        <v>730</v>
      </c>
    </row>
    <row r="2" ht="202.5">
      <c r="A2" s="2" t="s">
        <v>731</v>
      </c>
    </row>
    <row r="15" ht="14.25" hidden="1"/>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479"/>
  <sheetViews>
    <sheetView workbookViewId="0" topLeftCell="A1">
      <selection activeCell="A1" sqref="A1:IV65536"/>
    </sheetView>
  </sheetViews>
  <sheetFormatPr defaultColWidth="9.00390625" defaultRowHeight="14.25"/>
  <cols>
    <col min="1" max="1" width="10.25390625" style="0" customWidth="1"/>
    <col min="2" max="2" width="27.625" style="0" customWidth="1"/>
    <col min="3" max="3" width="13.375" style="0" customWidth="1"/>
    <col min="4" max="4" width="15.00390625" style="35" customWidth="1"/>
    <col min="5" max="5" width="16.125" style="0" customWidth="1"/>
  </cols>
  <sheetData>
    <row r="1" spans="1:5" ht="25.5">
      <c r="A1" s="36" t="s">
        <v>29</v>
      </c>
      <c r="B1" s="36"/>
      <c r="C1" s="36"/>
      <c r="D1" s="37"/>
      <c r="E1" s="36"/>
    </row>
    <row r="2" spans="1:5" ht="14.25">
      <c r="A2" s="38"/>
      <c r="B2" s="38"/>
      <c r="C2" s="38"/>
      <c r="D2" s="39"/>
      <c r="E2" s="40" t="s">
        <v>1</v>
      </c>
    </row>
    <row r="3" spans="1:5" ht="21" customHeight="1">
      <c r="A3" s="41" t="s">
        <v>30</v>
      </c>
      <c r="B3" s="41" t="s">
        <v>31</v>
      </c>
      <c r="C3" s="42" t="s">
        <v>3</v>
      </c>
      <c r="D3" s="43" t="s">
        <v>32</v>
      </c>
      <c r="E3" s="44" t="s">
        <v>33</v>
      </c>
    </row>
    <row r="4" spans="1:5" ht="14.25">
      <c r="A4" s="45"/>
      <c r="B4" s="46" t="s">
        <v>34</v>
      </c>
      <c r="C4" s="47">
        <v>389645</v>
      </c>
      <c r="D4" s="48">
        <v>431969</v>
      </c>
      <c r="E4" s="49">
        <f>(D4-C4)/C4</f>
        <v>0.1086219507500417</v>
      </c>
    </row>
    <row r="5" spans="1:5" ht="14.25">
      <c r="A5" s="45">
        <v>201</v>
      </c>
      <c r="B5" s="46" t="s">
        <v>35</v>
      </c>
      <c r="C5" s="47">
        <v>34174</v>
      </c>
      <c r="D5" s="48">
        <v>42346</v>
      </c>
      <c r="E5" s="49">
        <f>(D5-C5)/C5</f>
        <v>0.23912916252121497</v>
      </c>
    </row>
    <row r="6" spans="1:5" ht="14.25">
      <c r="A6" s="45">
        <v>20101</v>
      </c>
      <c r="B6" s="46" t="s">
        <v>36</v>
      </c>
      <c r="C6" s="47">
        <v>1177</v>
      </c>
      <c r="D6" s="48">
        <f>SUM(D7:D13)</f>
        <v>1361</v>
      </c>
      <c r="E6" s="49">
        <f>(D6-C6)/C6</f>
        <v>0.15632965165675447</v>
      </c>
    </row>
    <row r="7" spans="1:5" ht="14.25">
      <c r="A7" s="45">
        <v>2010101</v>
      </c>
      <c r="B7" s="45" t="s">
        <v>37</v>
      </c>
      <c r="C7" s="50">
        <v>921</v>
      </c>
      <c r="D7" s="48">
        <v>1088</v>
      </c>
      <c r="E7" s="49"/>
    </row>
    <row r="8" spans="1:5" ht="14.25">
      <c r="A8" s="45">
        <v>2010102</v>
      </c>
      <c r="B8" s="45" t="s">
        <v>38</v>
      </c>
      <c r="C8" s="50">
        <v>13</v>
      </c>
      <c r="D8" s="48">
        <v>49</v>
      </c>
      <c r="E8" s="49"/>
    </row>
    <row r="9" spans="1:5" ht="14.25">
      <c r="A9" s="45">
        <v>2010104</v>
      </c>
      <c r="B9" s="45" t="s">
        <v>39</v>
      </c>
      <c r="C9" s="50">
        <v>98</v>
      </c>
      <c r="D9" s="48">
        <v>74</v>
      </c>
      <c r="E9" s="49"/>
    </row>
    <row r="10" spans="1:5" ht="14.25">
      <c r="A10" s="45">
        <v>2010106</v>
      </c>
      <c r="B10" s="45" t="s">
        <v>40</v>
      </c>
      <c r="C10" s="50">
        <v>11</v>
      </c>
      <c r="D10" s="48">
        <v>24</v>
      </c>
      <c r="E10" s="49"/>
    </row>
    <row r="11" spans="1:5" ht="14.25">
      <c r="A11" s="45">
        <v>2010107</v>
      </c>
      <c r="B11" s="45" t="s">
        <v>41</v>
      </c>
      <c r="C11" s="50">
        <v>36</v>
      </c>
      <c r="D11" s="48">
        <v>35</v>
      </c>
      <c r="E11" s="49"/>
    </row>
    <row r="12" spans="1:5" ht="14.25">
      <c r="A12" s="45">
        <v>2010108</v>
      </c>
      <c r="B12" s="45" t="s">
        <v>42</v>
      </c>
      <c r="C12" s="50">
        <v>59</v>
      </c>
      <c r="D12" s="48">
        <v>71</v>
      </c>
      <c r="E12" s="49"/>
    </row>
    <row r="13" spans="1:5" ht="14.25">
      <c r="A13" s="45">
        <v>2010199</v>
      </c>
      <c r="B13" s="45" t="s">
        <v>43</v>
      </c>
      <c r="C13" s="50">
        <v>39</v>
      </c>
      <c r="D13" s="48">
        <v>20</v>
      </c>
      <c r="E13" s="49"/>
    </row>
    <row r="14" spans="1:5" ht="14.25">
      <c r="A14" s="45">
        <v>20102</v>
      </c>
      <c r="B14" s="46" t="s">
        <v>44</v>
      </c>
      <c r="C14" s="50">
        <v>663</v>
      </c>
      <c r="D14" s="48">
        <f>SUM(D15:D20)</f>
        <v>653</v>
      </c>
      <c r="E14" s="49">
        <f>(D14-C14)/C14</f>
        <v>-0.015082956259426848</v>
      </c>
    </row>
    <row r="15" spans="1:5" ht="14.25">
      <c r="A15" s="45">
        <v>2010201</v>
      </c>
      <c r="B15" s="45" t="s">
        <v>37</v>
      </c>
      <c r="C15" s="50">
        <v>438</v>
      </c>
      <c r="D15" s="48">
        <v>484</v>
      </c>
      <c r="E15" s="49"/>
    </row>
    <row r="16" spans="1:5" ht="14.25">
      <c r="A16" s="45">
        <v>2010204</v>
      </c>
      <c r="B16" s="45" t="s">
        <v>45</v>
      </c>
      <c r="C16" s="50">
        <v>70</v>
      </c>
      <c r="D16" s="48">
        <v>54</v>
      </c>
      <c r="E16" s="49"/>
    </row>
    <row r="17" spans="1:5" ht="14.25">
      <c r="A17" s="45">
        <v>2010205</v>
      </c>
      <c r="B17" s="45" t="s">
        <v>46</v>
      </c>
      <c r="C17" s="50">
        <v>19</v>
      </c>
      <c r="D17" s="48">
        <v>12</v>
      </c>
      <c r="E17" s="49"/>
    </row>
    <row r="18" spans="1:5" ht="14.25">
      <c r="A18" s="45">
        <v>2010206</v>
      </c>
      <c r="B18" s="45" t="s">
        <v>47</v>
      </c>
      <c r="C18" s="50">
        <v>6</v>
      </c>
      <c r="D18" s="48">
        <v>18</v>
      </c>
      <c r="E18" s="49"/>
    </row>
    <row r="19" spans="1:5" ht="14.25">
      <c r="A19" s="45">
        <v>2010250</v>
      </c>
      <c r="B19" s="45" t="s">
        <v>48</v>
      </c>
      <c r="C19" s="50">
        <v>29</v>
      </c>
      <c r="D19" s="48">
        <v>29</v>
      </c>
      <c r="E19" s="49"/>
    </row>
    <row r="20" spans="1:5" ht="14.25">
      <c r="A20" s="45">
        <v>2010299</v>
      </c>
      <c r="B20" s="45" t="s">
        <v>49</v>
      </c>
      <c r="C20" s="50">
        <v>101</v>
      </c>
      <c r="D20" s="48">
        <v>56</v>
      </c>
      <c r="E20" s="49"/>
    </row>
    <row r="21" spans="1:5" ht="14.25">
      <c r="A21" s="45">
        <v>20103</v>
      </c>
      <c r="B21" s="46" t="s">
        <v>50</v>
      </c>
      <c r="C21" s="47">
        <v>15357</v>
      </c>
      <c r="D21" s="48">
        <f>SUM(D22:D30)</f>
        <v>20583</v>
      </c>
      <c r="E21" s="49">
        <f>(D21-C21)/C21</f>
        <v>0.340300840007814</v>
      </c>
    </row>
    <row r="22" spans="1:5" ht="14.25">
      <c r="A22" s="45">
        <v>2010301</v>
      </c>
      <c r="B22" s="45" t="s">
        <v>37</v>
      </c>
      <c r="C22" s="47">
        <v>11887</v>
      </c>
      <c r="D22" s="48">
        <v>14985</v>
      </c>
      <c r="E22" s="49"/>
    </row>
    <row r="23" spans="1:5" ht="14.25">
      <c r="A23" s="45">
        <v>2010302</v>
      </c>
      <c r="B23" s="45" t="s">
        <v>38</v>
      </c>
      <c r="C23" s="50">
        <v>70</v>
      </c>
      <c r="D23" s="48">
        <v>499</v>
      </c>
      <c r="E23" s="49"/>
    </row>
    <row r="24" spans="1:5" ht="14.25">
      <c r="A24" s="45">
        <v>2010303</v>
      </c>
      <c r="B24" s="45" t="s">
        <v>51</v>
      </c>
      <c r="C24" s="50">
        <v>80</v>
      </c>
      <c r="D24" s="48">
        <v>307</v>
      </c>
      <c r="E24" s="49"/>
    </row>
    <row r="25" spans="1:5" ht="14.25">
      <c r="A25" s="45">
        <v>2010305</v>
      </c>
      <c r="B25" s="45" t="s">
        <v>52</v>
      </c>
      <c r="C25" s="50">
        <v>8</v>
      </c>
      <c r="D25" s="48">
        <v>345</v>
      </c>
      <c r="E25" s="49"/>
    </row>
    <row r="26" spans="1:5" ht="14.25">
      <c r="A26" s="45">
        <v>2010306</v>
      </c>
      <c r="B26" s="45" t="s">
        <v>53</v>
      </c>
      <c r="C26" s="50">
        <v>269</v>
      </c>
      <c r="D26" s="48"/>
      <c r="E26" s="49"/>
    </row>
    <row r="27" spans="1:5" ht="14.25">
      <c r="A27" s="45">
        <v>2010307</v>
      </c>
      <c r="B27" s="45" t="s">
        <v>54</v>
      </c>
      <c r="C27" s="50">
        <v>41</v>
      </c>
      <c r="D27" s="48">
        <v>55</v>
      </c>
      <c r="E27" s="49"/>
    </row>
    <row r="28" spans="1:5" ht="14.25">
      <c r="A28" s="45">
        <v>2010308</v>
      </c>
      <c r="B28" s="45" t="s">
        <v>55</v>
      </c>
      <c r="C28" s="50">
        <v>243</v>
      </c>
      <c r="D28" s="48">
        <v>232</v>
      </c>
      <c r="E28" s="49"/>
    </row>
    <row r="29" spans="1:5" ht="14.25">
      <c r="A29" s="45">
        <v>2010350</v>
      </c>
      <c r="B29" s="45" t="s">
        <v>48</v>
      </c>
      <c r="C29" s="50">
        <v>253</v>
      </c>
      <c r="D29" s="48">
        <v>839</v>
      </c>
      <c r="E29" s="49"/>
    </row>
    <row r="30" spans="1:5" ht="14.25">
      <c r="A30" s="45">
        <v>2010399</v>
      </c>
      <c r="B30" s="45" t="s">
        <v>56</v>
      </c>
      <c r="C30" s="47">
        <v>2506</v>
      </c>
      <c r="D30" s="48">
        <v>3321</v>
      </c>
      <c r="E30" s="49"/>
    </row>
    <row r="31" spans="1:5" ht="14.25">
      <c r="A31" s="45">
        <v>20104</v>
      </c>
      <c r="B31" s="46" t="s">
        <v>57</v>
      </c>
      <c r="C31" s="47">
        <v>1454</v>
      </c>
      <c r="D31" s="48">
        <f>SUM(D32:D37)</f>
        <v>1015</v>
      </c>
      <c r="E31" s="49">
        <f>(D31-C31)/C31</f>
        <v>-0.30192572214580465</v>
      </c>
    </row>
    <row r="32" spans="1:5" ht="14.25">
      <c r="A32" s="45">
        <v>2010401</v>
      </c>
      <c r="B32" s="45" t="s">
        <v>37</v>
      </c>
      <c r="C32" s="50">
        <v>533</v>
      </c>
      <c r="D32" s="48">
        <v>607</v>
      </c>
      <c r="E32" s="49"/>
    </row>
    <row r="33" spans="1:5" ht="14.25">
      <c r="A33" s="45">
        <v>2010406</v>
      </c>
      <c r="B33" s="45" t="s">
        <v>58</v>
      </c>
      <c r="C33" s="50">
        <v>2</v>
      </c>
      <c r="D33" s="48">
        <v>10</v>
      </c>
      <c r="E33" s="49"/>
    </row>
    <row r="34" spans="1:5" ht="14.25">
      <c r="A34" s="45">
        <v>2010407</v>
      </c>
      <c r="B34" s="45" t="s">
        <v>59</v>
      </c>
      <c r="C34" s="50">
        <v>18</v>
      </c>
      <c r="D34" s="48">
        <v>11</v>
      </c>
      <c r="E34" s="49"/>
    </row>
    <row r="35" spans="1:5" ht="14.25">
      <c r="A35" s="45">
        <v>2010408</v>
      </c>
      <c r="B35" s="45" t="s">
        <v>60</v>
      </c>
      <c r="C35" s="50">
        <v>51</v>
      </c>
      <c r="D35" s="48">
        <v>49</v>
      </c>
      <c r="E35" s="49"/>
    </row>
    <row r="36" spans="1:5" ht="14.25">
      <c r="A36" s="45">
        <v>2010450</v>
      </c>
      <c r="B36" s="45" t="s">
        <v>48</v>
      </c>
      <c r="C36" s="50">
        <v>212</v>
      </c>
      <c r="D36" s="48">
        <v>253</v>
      </c>
      <c r="E36" s="49"/>
    </row>
    <row r="37" spans="1:5" ht="14.25">
      <c r="A37" s="45">
        <v>2010499</v>
      </c>
      <c r="B37" s="45" t="s">
        <v>61</v>
      </c>
      <c r="C37" s="50">
        <v>638</v>
      </c>
      <c r="D37" s="48">
        <v>85</v>
      </c>
      <c r="E37" s="49"/>
    </row>
    <row r="38" spans="1:5" ht="14.25">
      <c r="A38" s="45">
        <v>20105</v>
      </c>
      <c r="B38" s="46" t="s">
        <v>62</v>
      </c>
      <c r="C38" s="50">
        <v>678</v>
      </c>
      <c r="D38" s="48">
        <f>SUM(D39:D45)</f>
        <v>944</v>
      </c>
      <c r="E38" s="49">
        <f>(D38-C38)/C38</f>
        <v>0.39233038348082594</v>
      </c>
    </row>
    <row r="39" spans="1:5" ht="14.25">
      <c r="A39" s="45">
        <v>2010501</v>
      </c>
      <c r="B39" s="45" t="s">
        <v>37</v>
      </c>
      <c r="C39" s="50">
        <v>178</v>
      </c>
      <c r="D39" s="48">
        <v>435</v>
      </c>
      <c r="E39" s="49"/>
    </row>
    <row r="40" spans="1:5" ht="14.25">
      <c r="A40" s="45">
        <v>2010505</v>
      </c>
      <c r="B40" s="45" t="s">
        <v>63</v>
      </c>
      <c r="C40" s="50">
        <v>87</v>
      </c>
      <c r="D40" s="48">
        <v>89</v>
      </c>
      <c r="E40" s="49"/>
    </row>
    <row r="41" spans="1:5" ht="14.25">
      <c r="A41" s="45">
        <v>2010506</v>
      </c>
      <c r="B41" s="45" t="s">
        <v>64</v>
      </c>
      <c r="C41" s="50"/>
      <c r="D41" s="48"/>
      <c r="E41" s="49"/>
    </row>
    <row r="42" spans="1:5" ht="14.25">
      <c r="A42" s="45">
        <v>2010507</v>
      </c>
      <c r="B42" s="45" t="s">
        <v>65</v>
      </c>
      <c r="C42" s="50">
        <v>107</v>
      </c>
      <c r="D42" s="48">
        <v>109</v>
      </c>
      <c r="E42" s="49"/>
    </row>
    <row r="43" spans="1:5" ht="14.25">
      <c r="A43" s="45">
        <v>2010508</v>
      </c>
      <c r="B43" s="45" t="s">
        <v>66</v>
      </c>
      <c r="C43" s="50">
        <v>15</v>
      </c>
      <c r="D43" s="48">
        <v>15</v>
      </c>
      <c r="E43" s="49"/>
    </row>
    <row r="44" spans="1:5" ht="14.25">
      <c r="A44" s="45">
        <v>2010550</v>
      </c>
      <c r="B44" s="45" t="s">
        <v>48</v>
      </c>
      <c r="C44" s="50">
        <v>250</v>
      </c>
      <c r="D44" s="48">
        <v>256</v>
      </c>
      <c r="E44" s="49"/>
    </row>
    <row r="45" spans="1:5" ht="14.25">
      <c r="A45" s="45">
        <v>2010599</v>
      </c>
      <c r="B45" s="45" t="s">
        <v>67</v>
      </c>
      <c r="C45" s="50">
        <v>41</v>
      </c>
      <c r="D45" s="48">
        <v>40</v>
      </c>
      <c r="E45" s="49"/>
    </row>
    <row r="46" spans="1:5" ht="14.25">
      <c r="A46" s="45">
        <v>20106</v>
      </c>
      <c r="B46" s="46" t="s">
        <v>68</v>
      </c>
      <c r="C46" s="47">
        <v>2208</v>
      </c>
      <c r="D46" s="48">
        <f>SUM(D47:D52)</f>
        <v>2155</v>
      </c>
      <c r="E46" s="49">
        <f>(D46-C46)/C46</f>
        <v>-0.024003623188405796</v>
      </c>
    </row>
    <row r="47" spans="1:5" ht="14.25">
      <c r="A47" s="45">
        <v>2010601</v>
      </c>
      <c r="B47" s="45" t="s">
        <v>37</v>
      </c>
      <c r="C47" s="47">
        <v>1072</v>
      </c>
      <c r="D47" s="48">
        <v>1210</v>
      </c>
      <c r="E47" s="49"/>
    </row>
    <row r="48" spans="1:5" ht="14.25">
      <c r="A48" s="45">
        <v>2010602</v>
      </c>
      <c r="B48" s="45" t="s">
        <v>38</v>
      </c>
      <c r="C48" s="50">
        <v>20</v>
      </c>
      <c r="D48" s="48">
        <v>15</v>
      </c>
      <c r="E48" s="49"/>
    </row>
    <row r="49" spans="1:5" ht="14.25">
      <c r="A49" s="45">
        <v>2010607</v>
      </c>
      <c r="B49" s="45" t="s">
        <v>69</v>
      </c>
      <c r="C49" s="50">
        <v>47</v>
      </c>
      <c r="D49" s="48">
        <v>58</v>
      </c>
      <c r="E49" s="49"/>
    </row>
    <row r="50" spans="1:5" ht="14.25">
      <c r="A50" s="45">
        <v>2010608</v>
      </c>
      <c r="B50" s="45" t="s">
        <v>70</v>
      </c>
      <c r="C50" s="50">
        <v>312</v>
      </c>
      <c r="D50" s="48">
        <v>339</v>
      </c>
      <c r="E50" s="49"/>
    </row>
    <row r="51" spans="1:5" ht="14.25">
      <c r="A51" s="45">
        <v>2010650</v>
      </c>
      <c r="B51" s="45" t="s">
        <v>48</v>
      </c>
      <c r="C51" s="50">
        <v>341</v>
      </c>
      <c r="D51" s="48">
        <v>326</v>
      </c>
      <c r="E51" s="49"/>
    </row>
    <row r="52" spans="1:5" ht="14.25">
      <c r="A52" s="45">
        <v>2010699</v>
      </c>
      <c r="B52" s="45" t="s">
        <v>71</v>
      </c>
      <c r="C52" s="50">
        <v>416</v>
      </c>
      <c r="D52" s="48">
        <v>207</v>
      </c>
      <c r="E52" s="49"/>
    </row>
    <row r="53" spans="1:5" ht="14.25">
      <c r="A53" s="45">
        <v>20107</v>
      </c>
      <c r="B53" s="46" t="s">
        <v>72</v>
      </c>
      <c r="C53" s="50">
        <v>520</v>
      </c>
      <c r="D53" s="48">
        <f>SUM(D54:D54)</f>
        <v>920</v>
      </c>
      <c r="E53" s="49">
        <f>(D53-C53)/C53</f>
        <v>0.7692307692307693</v>
      </c>
    </row>
    <row r="54" spans="1:5" ht="14.25">
      <c r="A54" s="45">
        <v>2010799</v>
      </c>
      <c r="B54" s="45" t="s">
        <v>73</v>
      </c>
      <c r="C54" s="50">
        <v>520</v>
      </c>
      <c r="D54" s="48">
        <v>920</v>
      </c>
      <c r="E54" s="49"/>
    </row>
    <row r="55" spans="1:5" ht="14.25">
      <c r="A55" s="45">
        <v>20108</v>
      </c>
      <c r="B55" s="46" t="s">
        <v>74</v>
      </c>
      <c r="C55" s="50">
        <v>655</v>
      </c>
      <c r="D55" s="48">
        <f>SUM(D56:D58)</f>
        <v>603</v>
      </c>
      <c r="E55" s="49">
        <f>(D55-C55)/C55</f>
        <v>-0.07938931297709924</v>
      </c>
    </row>
    <row r="56" spans="1:5" ht="14.25">
      <c r="A56" s="45">
        <v>2010801</v>
      </c>
      <c r="B56" s="45" t="s">
        <v>37</v>
      </c>
      <c r="C56" s="50">
        <v>287</v>
      </c>
      <c r="D56" s="48">
        <v>299</v>
      </c>
      <c r="E56" s="49"/>
    </row>
    <row r="57" spans="1:5" ht="14.25">
      <c r="A57" s="45">
        <v>2010804</v>
      </c>
      <c r="B57" s="45" t="s">
        <v>75</v>
      </c>
      <c r="C57" s="50">
        <v>190</v>
      </c>
      <c r="D57" s="48">
        <v>182</v>
      </c>
      <c r="E57" s="49"/>
    </row>
    <row r="58" spans="1:5" ht="14.25">
      <c r="A58" s="45">
        <v>2010850</v>
      </c>
      <c r="B58" s="45" t="s">
        <v>48</v>
      </c>
      <c r="C58" s="50">
        <v>110</v>
      </c>
      <c r="D58" s="48">
        <v>122</v>
      </c>
      <c r="E58" s="49"/>
    </row>
    <row r="59" spans="1:5" ht="14.25">
      <c r="A59" s="45">
        <v>2010899</v>
      </c>
      <c r="B59" s="45" t="s">
        <v>76</v>
      </c>
      <c r="C59" s="50">
        <v>68</v>
      </c>
      <c r="D59" s="48"/>
      <c r="E59" s="49"/>
    </row>
    <row r="60" spans="1:5" ht="14.25">
      <c r="A60" s="45">
        <v>20110</v>
      </c>
      <c r="B60" s="46" t="s">
        <v>77</v>
      </c>
      <c r="C60" s="50">
        <v>321</v>
      </c>
      <c r="D60" s="48">
        <f>SUM(D61:D64)</f>
        <v>348</v>
      </c>
      <c r="E60" s="49">
        <f>(D60-C60)/C60</f>
        <v>0.08411214953271028</v>
      </c>
    </row>
    <row r="61" spans="1:5" ht="14.25">
      <c r="A61" s="45">
        <v>2011001</v>
      </c>
      <c r="B61" s="45" t="s">
        <v>37</v>
      </c>
      <c r="C61" s="50">
        <v>180</v>
      </c>
      <c r="D61" s="48">
        <v>231</v>
      </c>
      <c r="E61" s="49"/>
    </row>
    <row r="62" spans="1:5" ht="14.25">
      <c r="A62" s="45">
        <v>2011011</v>
      </c>
      <c r="B62" s="45" t="s">
        <v>78</v>
      </c>
      <c r="C62" s="50">
        <v>16</v>
      </c>
      <c r="D62" s="48"/>
      <c r="E62" s="49"/>
    </row>
    <row r="63" spans="1:5" ht="14.25">
      <c r="A63" s="45">
        <v>2011050</v>
      </c>
      <c r="B63" s="45" t="s">
        <v>48</v>
      </c>
      <c r="C63" s="50">
        <v>27</v>
      </c>
      <c r="D63" s="48">
        <v>38</v>
      </c>
      <c r="E63" s="49"/>
    </row>
    <row r="64" spans="1:5" ht="14.25">
      <c r="A64" s="45">
        <v>2011099</v>
      </c>
      <c r="B64" s="45" t="s">
        <v>79</v>
      </c>
      <c r="C64" s="50">
        <v>98</v>
      </c>
      <c r="D64" s="48">
        <v>79</v>
      </c>
      <c r="E64" s="49"/>
    </row>
    <row r="65" spans="1:5" ht="14.25">
      <c r="A65" s="45">
        <v>20111</v>
      </c>
      <c r="B65" s="46" t="s">
        <v>80</v>
      </c>
      <c r="C65" s="50">
        <v>825</v>
      </c>
      <c r="D65" s="48">
        <f>SUM(D66:D69)</f>
        <v>1112</v>
      </c>
      <c r="E65" s="49">
        <f>(D65-C65)/C65</f>
        <v>0.3478787878787879</v>
      </c>
    </row>
    <row r="66" spans="1:5" ht="14.25">
      <c r="A66" s="45">
        <v>2011101</v>
      </c>
      <c r="B66" s="45" t="s">
        <v>37</v>
      </c>
      <c r="C66" s="50">
        <v>681</v>
      </c>
      <c r="D66" s="48">
        <v>949</v>
      </c>
      <c r="E66" s="49"/>
    </row>
    <row r="67" spans="1:5" ht="14.25">
      <c r="A67" s="45">
        <v>2011105</v>
      </c>
      <c r="B67" s="45" t="s">
        <v>81</v>
      </c>
      <c r="C67" s="50"/>
      <c r="D67" s="48"/>
      <c r="E67" s="49"/>
    </row>
    <row r="68" spans="1:5" ht="14.25">
      <c r="A68" s="45">
        <v>2011150</v>
      </c>
      <c r="B68" s="45" t="s">
        <v>48</v>
      </c>
      <c r="C68" s="50">
        <v>19</v>
      </c>
      <c r="D68" s="48">
        <v>27</v>
      </c>
      <c r="E68" s="49"/>
    </row>
    <row r="69" spans="1:5" ht="14.25">
      <c r="A69" s="45">
        <v>2011199</v>
      </c>
      <c r="B69" s="45" t="s">
        <v>82</v>
      </c>
      <c r="C69" s="50">
        <v>125</v>
      </c>
      <c r="D69" s="48">
        <v>136</v>
      </c>
      <c r="E69" s="49"/>
    </row>
    <row r="70" spans="1:5" ht="14.25">
      <c r="A70" s="45">
        <v>20113</v>
      </c>
      <c r="B70" s="46" t="s">
        <v>83</v>
      </c>
      <c r="C70" s="50">
        <v>984</v>
      </c>
      <c r="D70" s="48">
        <f>SUM(D71:D74)</f>
        <v>1098</v>
      </c>
      <c r="E70" s="49">
        <f>(D70-C70)/C70</f>
        <v>0.11585365853658537</v>
      </c>
    </row>
    <row r="71" spans="1:5" ht="14.25">
      <c r="A71" s="45">
        <v>2011301</v>
      </c>
      <c r="B71" s="45" t="s">
        <v>37</v>
      </c>
      <c r="C71" s="50">
        <v>581</v>
      </c>
      <c r="D71" s="48">
        <v>663</v>
      </c>
      <c r="E71" s="49"/>
    </row>
    <row r="72" spans="1:5" ht="14.25">
      <c r="A72" s="45">
        <v>2011308</v>
      </c>
      <c r="B72" s="45" t="s">
        <v>84</v>
      </c>
      <c r="C72" s="50">
        <v>177</v>
      </c>
      <c r="D72" s="48">
        <v>109</v>
      </c>
      <c r="E72" s="49"/>
    </row>
    <row r="73" spans="1:5" ht="14.25">
      <c r="A73" s="45">
        <v>2011350</v>
      </c>
      <c r="B73" s="45" t="s">
        <v>48</v>
      </c>
      <c r="C73" s="50">
        <v>184</v>
      </c>
      <c r="D73" s="48">
        <v>249</v>
      </c>
      <c r="E73" s="49"/>
    </row>
    <row r="74" spans="1:5" ht="14.25">
      <c r="A74" s="45">
        <v>2011399</v>
      </c>
      <c r="B74" s="45" t="s">
        <v>85</v>
      </c>
      <c r="C74" s="50">
        <v>42</v>
      </c>
      <c r="D74" s="48">
        <v>77</v>
      </c>
      <c r="E74" s="49"/>
    </row>
    <row r="75" spans="1:5" ht="14.25">
      <c r="A75" s="45">
        <v>20115</v>
      </c>
      <c r="B75" s="46" t="s">
        <v>86</v>
      </c>
      <c r="C75" s="47">
        <v>2275</v>
      </c>
      <c r="D75" s="48">
        <f>SUM(D76:D83)</f>
        <v>2404</v>
      </c>
      <c r="E75" s="49">
        <f>(D75-C75)/C75</f>
        <v>0.056703296703296706</v>
      </c>
    </row>
    <row r="76" spans="1:5" ht="14.25">
      <c r="A76" s="45">
        <v>2011501</v>
      </c>
      <c r="B76" s="45" t="s">
        <v>37</v>
      </c>
      <c r="C76" s="47">
        <v>1852</v>
      </c>
      <c r="D76" s="48">
        <v>2062</v>
      </c>
      <c r="E76" s="49"/>
    </row>
    <row r="77" spans="1:5" ht="14.25">
      <c r="A77" s="45">
        <v>2011502</v>
      </c>
      <c r="B77" s="45" t="s">
        <v>38</v>
      </c>
      <c r="C77" s="50">
        <v>201</v>
      </c>
      <c r="D77" s="48">
        <v>139</v>
      </c>
      <c r="E77" s="49"/>
    </row>
    <row r="78" spans="1:5" ht="14.25">
      <c r="A78" s="45">
        <v>2011504</v>
      </c>
      <c r="B78" s="45" t="s">
        <v>87</v>
      </c>
      <c r="C78" s="50"/>
      <c r="D78" s="48"/>
      <c r="E78" s="49"/>
    </row>
    <row r="79" spans="1:5" ht="14.25">
      <c r="A79" s="45">
        <v>2011505</v>
      </c>
      <c r="B79" s="45" t="s">
        <v>88</v>
      </c>
      <c r="C79" s="50"/>
      <c r="D79" s="48">
        <v>16</v>
      </c>
      <c r="E79" s="49"/>
    </row>
    <row r="80" spans="1:5" ht="14.25">
      <c r="A80" s="45">
        <v>2011506</v>
      </c>
      <c r="B80" s="45" t="s">
        <v>89</v>
      </c>
      <c r="C80" s="50">
        <v>6</v>
      </c>
      <c r="D80" s="48">
        <v>7</v>
      </c>
      <c r="E80" s="49"/>
    </row>
    <row r="81" spans="1:5" ht="14.25">
      <c r="A81" s="45">
        <v>2011507</v>
      </c>
      <c r="B81" s="45" t="s">
        <v>69</v>
      </c>
      <c r="C81" s="50">
        <v>0</v>
      </c>
      <c r="D81" s="48">
        <v>8</v>
      </c>
      <c r="E81" s="49"/>
    </row>
    <row r="82" spans="1:5" ht="14.25">
      <c r="A82" s="45">
        <v>2011550</v>
      </c>
      <c r="B82" s="45" t="s">
        <v>48</v>
      </c>
      <c r="C82" s="50">
        <v>45</v>
      </c>
      <c r="D82" s="48">
        <v>96</v>
      </c>
      <c r="E82" s="49"/>
    </row>
    <row r="83" spans="1:5" ht="14.25">
      <c r="A83" s="45">
        <v>2011599</v>
      </c>
      <c r="B83" s="45" t="s">
        <v>90</v>
      </c>
      <c r="C83" s="50">
        <v>171</v>
      </c>
      <c r="D83" s="48">
        <v>76</v>
      </c>
      <c r="E83" s="49"/>
    </row>
    <row r="84" spans="1:5" ht="14.25">
      <c r="A84" s="45">
        <v>20117</v>
      </c>
      <c r="B84" s="46" t="s">
        <v>91</v>
      </c>
      <c r="C84" s="50">
        <v>356</v>
      </c>
      <c r="D84" s="48">
        <f>SUM(D85:D87)</f>
        <v>371</v>
      </c>
      <c r="E84" s="49">
        <f>(D84-C84)/C84</f>
        <v>0.042134831460674156</v>
      </c>
    </row>
    <row r="85" spans="1:5" ht="14.25">
      <c r="A85" s="45">
        <v>2011701</v>
      </c>
      <c r="B85" s="45" t="s">
        <v>37</v>
      </c>
      <c r="C85" s="50">
        <v>214</v>
      </c>
      <c r="D85" s="48">
        <v>230</v>
      </c>
      <c r="E85" s="49"/>
    </row>
    <row r="86" spans="1:5" ht="14.25">
      <c r="A86" s="45">
        <v>2011706</v>
      </c>
      <c r="B86" s="45" t="s">
        <v>92</v>
      </c>
      <c r="C86" s="50">
        <v>50</v>
      </c>
      <c r="D86" s="48">
        <v>40</v>
      </c>
      <c r="E86" s="49"/>
    </row>
    <row r="87" spans="1:5" ht="14.25">
      <c r="A87" s="45">
        <v>2011750</v>
      </c>
      <c r="B87" s="45" t="s">
        <v>48</v>
      </c>
      <c r="C87" s="50">
        <v>92</v>
      </c>
      <c r="D87" s="48">
        <v>101</v>
      </c>
      <c r="E87" s="49"/>
    </row>
    <row r="88" spans="1:5" ht="14.25">
      <c r="A88" s="45">
        <v>20123</v>
      </c>
      <c r="B88" s="46" t="s">
        <v>93</v>
      </c>
      <c r="C88" s="50">
        <v>206</v>
      </c>
      <c r="D88" s="48">
        <f>SUM(D89:D90)</f>
        <v>119</v>
      </c>
      <c r="E88" s="49">
        <f>(D88-C88)/C88</f>
        <v>-0.4223300970873786</v>
      </c>
    </row>
    <row r="89" spans="1:5" ht="14.25">
      <c r="A89" s="45">
        <v>2012301</v>
      </c>
      <c r="B89" s="45" t="s">
        <v>37</v>
      </c>
      <c r="C89" s="50">
        <v>21</v>
      </c>
      <c r="D89" s="48">
        <v>4</v>
      </c>
      <c r="E89" s="49"/>
    </row>
    <row r="90" spans="1:5" ht="14.25">
      <c r="A90" s="45">
        <v>2012304</v>
      </c>
      <c r="B90" s="45" t="s">
        <v>94</v>
      </c>
      <c r="C90" s="50">
        <v>15</v>
      </c>
      <c r="D90" s="48">
        <v>115</v>
      </c>
      <c r="E90" s="49"/>
    </row>
    <row r="91" spans="1:5" ht="14.25">
      <c r="A91" s="45">
        <v>2012399</v>
      </c>
      <c r="B91" s="45" t="s">
        <v>95</v>
      </c>
      <c r="C91" s="50">
        <v>170</v>
      </c>
      <c r="D91" s="48"/>
      <c r="E91" s="49"/>
    </row>
    <row r="92" spans="1:5" ht="14.25">
      <c r="A92" s="45">
        <v>20124</v>
      </c>
      <c r="B92" s="46" t="s">
        <v>96</v>
      </c>
      <c r="C92" s="50">
        <v>29</v>
      </c>
      <c r="D92" s="48">
        <f>SUM(D93:D96)</f>
        <v>127</v>
      </c>
      <c r="E92" s="49">
        <f>(D92-C92)/C92</f>
        <v>3.3793103448275863</v>
      </c>
    </row>
    <row r="93" spans="1:5" ht="14.25">
      <c r="A93" s="45">
        <v>2012401</v>
      </c>
      <c r="B93" s="45" t="s">
        <v>37</v>
      </c>
      <c r="C93" s="50">
        <v>9</v>
      </c>
      <c r="D93" s="48">
        <v>30</v>
      </c>
      <c r="E93" s="49"/>
    </row>
    <row r="94" spans="1:5" ht="14.25">
      <c r="A94" s="45">
        <v>2012404</v>
      </c>
      <c r="B94" s="45" t="s">
        <v>97</v>
      </c>
      <c r="C94" s="50">
        <v>20</v>
      </c>
      <c r="D94" s="48">
        <v>20</v>
      </c>
      <c r="E94" s="49"/>
    </row>
    <row r="95" spans="1:5" ht="14.25">
      <c r="A95" s="45">
        <v>2012450</v>
      </c>
      <c r="B95" s="45" t="s">
        <v>48</v>
      </c>
      <c r="C95" s="50">
        <v>0</v>
      </c>
      <c r="D95" s="48">
        <v>14</v>
      </c>
      <c r="E95" s="49"/>
    </row>
    <row r="96" spans="1:5" ht="14.25">
      <c r="A96" s="45">
        <v>2012499</v>
      </c>
      <c r="B96" s="45" t="s">
        <v>98</v>
      </c>
      <c r="C96" s="50">
        <v>0</v>
      </c>
      <c r="D96" s="48">
        <v>63</v>
      </c>
      <c r="E96" s="49"/>
    </row>
    <row r="97" spans="1:5" ht="14.25">
      <c r="A97" s="45">
        <v>20125</v>
      </c>
      <c r="B97" s="46" t="s">
        <v>99</v>
      </c>
      <c r="C97" s="50">
        <v>94</v>
      </c>
      <c r="D97" s="48">
        <f>SUM(D98:D102)</f>
        <v>109</v>
      </c>
      <c r="E97" s="49">
        <f>(D97-C97)/C97</f>
        <v>0.1595744680851064</v>
      </c>
    </row>
    <row r="98" spans="1:5" ht="14.25">
      <c r="A98" s="45">
        <v>2012501</v>
      </c>
      <c r="B98" s="45" t="s">
        <v>37</v>
      </c>
      <c r="C98" s="50">
        <v>40</v>
      </c>
      <c r="D98" s="48">
        <v>34</v>
      </c>
      <c r="E98" s="49"/>
    </row>
    <row r="99" spans="1:5" ht="14.25">
      <c r="A99" s="45">
        <v>2012504</v>
      </c>
      <c r="B99" s="45" t="s">
        <v>100</v>
      </c>
      <c r="C99" s="50">
        <v>7</v>
      </c>
      <c r="D99" s="48"/>
      <c r="E99" s="49"/>
    </row>
    <row r="100" spans="1:5" ht="14.25">
      <c r="A100" s="45">
        <v>2012505</v>
      </c>
      <c r="B100" s="45" t="s">
        <v>101</v>
      </c>
      <c r="C100" s="50">
        <v>26</v>
      </c>
      <c r="D100" s="48">
        <v>34</v>
      </c>
      <c r="E100" s="49"/>
    </row>
    <row r="101" spans="1:5" ht="14.25">
      <c r="A101" s="45">
        <v>2012506</v>
      </c>
      <c r="B101" s="45" t="s">
        <v>102</v>
      </c>
      <c r="C101" s="50">
        <v>7</v>
      </c>
      <c r="D101" s="48"/>
      <c r="E101" s="49"/>
    </row>
    <row r="102" spans="1:5" ht="14.25">
      <c r="A102" s="45">
        <v>2012599</v>
      </c>
      <c r="B102" s="45" t="s">
        <v>103</v>
      </c>
      <c r="C102" s="50">
        <v>14</v>
      </c>
      <c r="D102" s="48">
        <v>41</v>
      </c>
      <c r="E102" s="49"/>
    </row>
    <row r="103" spans="1:5" ht="14.25">
      <c r="A103" s="45">
        <v>20126</v>
      </c>
      <c r="B103" s="46" t="s">
        <v>104</v>
      </c>
      <c r="C103" s="50">
        <v>326</v>
      </c>
      <c r="D103" s="48">
        <f>SUM(D104:D105)</f>
        <v>385</v>
      </c>
      <c r="E103" s="49">
        <f>(D103-C103)/C103</f>
        <v>0.18098159509202455</v>
      </c>
    </row>
    <row r="104" spans="1:5" ht="14.25">
      <c r="A104" s="45">
        <v>2012601</v>
      </c>
      <c r="B104" s="45" t="s">
        <v>37</v>
      </c>
      <c r="C104" s="50">
        <v>223</v>
      </c>
      <c r="D104" s="48">
        <v>223</v>
      </c>
      <c r="E104" s="49"/>
    </row>
    <row r="105" spans="1:5" ht="14.25">
      <c r="A105" s="45">
        <v>2012604</v>
      </c>
      <c r="B105" s="45" t="s">
        <v>105</v>
      </c>
      <c r="C105" s="50">
        <v>102</v>
      </c>
      <c r="D105" s="48">
        <v>162</v>
      </c>
      <c r="E105" s="49"/>
    </row>
    <row r="106" spans="1:5" ht="14.25">
      <c r="A106" s="45">
        <v>2012699</v>
      </c>
      <c r="B106" s="45" t="s">
        <v>106</v>
      </c>
      <c r="C106" s="50">
        <v>1</v>
      </c>
      <c r="D106" s="48"/>
      <c r="E106" s="49"/>
    </row>
    <row r="107" spans="1:5" ht="14.25">
      <c r="A107" s="45">
        <v>20128</v>
      </c>
      <c r="B107" s="46" t="s">
        <v>107</v>
      </c>
      <c r="C107" s="50">
        <v>233</v>
      </c>
      <c r="D107" s="48">
        <f>SUM(D108:D109)</f>
        <v>230</v>
      </c>
      <c r="E107" s="49">
        <f>(D107-C107)/C107</f>
        <v>-0.012875536480686695</v>
      </c>
    </row>
    <row r="108" spans="1:5" ht="14.25">
      <c r="A108" s="45">
        <v>2012801</v>
      </c>
      <c r="B108" s="45" t="s">
        <v>37</v>
      </c>
      <c r="C108" s="50">
        <v>143</v>
      </c>
      <c r="D108" s="48">
        <v>153</v>
      </c>
      <c r="E108" s="49"/>
    </row>
    <row r="109" spans="1:5" ht="14.25">
      <c r="A109" s="45">
        <v>2012899</v>
      </c>
      <c r="B109" s="45" t="s">
        <v>108</v>
      </c>
      <c r="C109" s="50">
        <v>90</v>
      </c>
      <c r="D109" s="48">
        <v>77</v>
      </c>
      <c r="E109" s="49"/>
    </row>
    <row r="110" spans="1:5" ht="14.25">
      <c r="A110" s="45">
        <v>20129</v>
      </c>
      <c r="B110" s="46" t="s">
        <v>109</v>
      </c>
      <c r="C110" s="50">
        <v>924</v>
      </c>
      <c r="D110" s="48">
        <f>SUM(D111:D115)</f>
        <v>1119</v>
      </c>
      <c r="E110" s="49">
        <f>(D110-C110)/C110</f>
        <v>0.21103896103896103</v>
      </c>
    </row>
    <row r="111" spans="1:5" ht="14.25">
      <c r="A111" s="45">
        <v>2012901</v>
      </c>
      <c r="B111" s="45" t="s">
        <v>37</v>
      </c>
      <c r="C111" s="50">
        <v>383</v>
      </c>
      <c r="D111" s="48">
        <v>464</v>
      </c>
      <c r="E111" s="49"/>
    </row>
    <row r="112" spans="1:5" ht="14.25">
      <c r="A112" s="45">
        <v>2012904</v>
      </c>
      <c r="B112" s="45" t="s">
        <v>110</v>
      </c>
      <c r="C112" s="50">
        <v>4</v>
      </c>
      <c r="D112" s="48">
        <v>4</v>
      </c>
      <c r="E112" s="49"/>
    </row>
    <row r="113" spans="1:5" ht="14.25">
      <c r="A113" s="45">
        <v>2012905</v>
      </c>
      <c r="B113" s="45" t="s">
        <v>111</v>
      </c>
      <c r="C113" s="50">
        <v>31</v>
      </c>
      <c r="D113" s="48">
        <v>21</v>
      </c>
      <c r="E113" s="49"/>
    </row>
    <row r="114" spans="1:5" ht="14.25">
      <c r="A114" s="45">
        <v>2012950</v>
      </c>
      <c r="B114" s="45" t="s">
        <v>48</v>
      </c>
      <c r="C114" s="50">
        <v>39</v>
      </c>
      <c r="D114" s="48">
        <v>41</v>
      </c>
      <c r="E114" s="49"/>
    </row>
    <row r="115" spans="1:5" ht="14.25">
      <c r="A115" s="45">
        <v>2012999</v>
      </c>
      <c r="B115" s="45" t="s">
        <v>112</v>
      </c>
      <c r="C115" s="50">
        <v>467</v>
      </c>
      <c r="D115" s="48">
        <v>589</v>
      </c>
      <c r="E115" s="49"/>
    </row>
    <row r="116" spans="1:5" ht="14.25">
      <c r="A116" s="45">
        <v>20131</v>
      </c>
      <c r="B116" s="46" t="s">
        <v>113</v>
      </c>
      <c r="C116" s="47">
        <v>2193</v>
      </c>
      <c r="D116" s="48">
        <f>SUM(D117:D120)</f>
        <v>2694</v>
      </c>
      <c r="E116" s="49">
        <f>(D116-C116)/C116</f>
        <v>0.22845417236662108</v>
      </c>
    </row>
    <row r="117" spans="1:5" ht="14.25">
      <c r="A117" s="45">
        <v>2013101</v>
      </c>
      <c r="B117" s="45" t="s">
        <v>37</v>
      </c>
      <c r="C117" s="47">
        <v>1856</v>
      </c>
      <c r="D117" s="48">
        <v>2229</v>
      </c>
      <c r="E117" s="49"/>
    </row>
    <row r="118" spans="1:5" ht="14.25">
      <c r="A118" s="45">
        <v>2013105</v>
      </c>
      <c r="B118" s="45" t="s">
        <v>114</v>
      </c>
      <c r="C118" s="50">
        <v>0</v>
      </c>
      <c r="D118" s="48">
        <v>1</v>
      </c>
      <c r="E118" s="49"/>
    </row>
    <row r="119" spans="1:5" ht="14.25">
      <c r="A119" s="45">
        <v>2013150</v>
      </c>
      <c r="B119" s="45" t="s">
        <v>48</v>
      </c>
      <c r="C119" s="50">
        <v>274</v>
      </c>
      <c r="D119" s="48">
        <v>425</v>
      </c>
      <c r="E119" s="49"/>
    </row>
    <row r="120" spans="1:5" ht="14.25">
      <c r="A120" s="45">
        <v>2013199</v>
      </c>
      <c r="B120" s="45" t="s">
        <v>115</v>
      </c>
      <c r="C120" s="50">
        <v>63</v>
      </c>
      <c r="D120" s="48">
        <v>39</v>
      </c>
      <c r="E120" s="49"/>
    </row>
    <row r="121" spans="1:5" ht="14.25">
      <c r="A121" s="45">
        <v>20132</v>
      </c>
      <c r="B121" s="46" t="s">
        <v>116</v>
      </c>
      <c r="C121" s="47">
        <v>1160</v>
      </c>
      <c r="D121" s="48">
        <f>SUM(D122:D124)</f>
        <v>2117</v>
      </c>
      <c r="E121" s="49">
        <f>(D121-C121)/C121</f>
        <v>0.825</v>
      </c>
    </row>
    <row r="122" spans="1:5" ht="14.25">
      <c r="A122" s="45">
        <v>2013201</v>
      </c>
      <c r="B122" s="45" t="s">
        <v>37</v>
      </c>
      <c r="C122" s="50">
        <v>445</v>
      </c>
      <c r="D122" s="48">
        <v>528</v>
      </c>
      <c r="E122" s="49"/>
    </row>
    <row r="123" spans="1:5" ht="14.25">
      <c r="A123" s="45">
        <v>2013250</v>
      </c>
      <c r="B123" s="45" t="s">
        <v>48</v>
      </c>
      <c r="C123" s="50">
        <v>53</v>
      </c>
      <c r="D123" s="48">
        <v>59</v>
      </c>
      <c r="E123" s="49"/>
    </row>
    <row r="124" spans="1:5" ht="14.25">
      <c r="A124" s="45">
        <v>2013299</v>
      </c>
      <c r="B124" s="45" t="s">
        <v>117</v>
      </c>
      <c r="C124" s="50">
        <v>662</v>
      </c>
      <c r="D124" s="48">
        <v>1530</v>
      </c>
      <c r="E124" s="49"/>
    </row>
    <row r="125" spans="1:5" ht="14.25">
      <c r="A125" s="45">
        <v>20133</v>
      </c>
      <c r="B125" s="46" t="s">
        <v>118</v>
      </c>
      <c r="C125" s="50">
        <v>498</v>
      </c>
      <c r="D125" s="48">
        <f>SUM(D126:D128)</f>
        <v>482</v>
      </c>
      <c r="E125" s="49">
        <f>(D125-C125)/C125</f>
        <v>-0.0321285140562249</v>
      </c>
    </row>
    <row r="126" spans="1:5" ht="14.25">
      <c r="A126" s="45">
        <v>2013301</v>
      </c>
      <c r="B126" s="45" t="s">
        <v>37</v>
      </c>
      <c r="C126" s="50">
        <v>329</v>
      </c>
      <c r="D126" s="48">
        <v>354</v>
      </c>
      <c r="E126" s="49"/>
    </row>
    <row r="127" spans="1:5" ht="14.25">
      <c r="A127" s="45">
        <v>2013350</v>
      </c>
      <c r="B127" s="45" t="s">
        <v>48</v>
      </c>
      <c r="C127" s="50">
        <v>85</v>
      </c>
      <c r="D127" s="48">
        <v>113</v>
      </c>
      <c r="E127" s="49"/>
    </row>
    <row r="128" spans="1:5" ht="14.25">
      <c r="A128" s="45">
        <v>2013399</v>
      </c>
      <c r="B128" s="45" t="s">
        <v>119</v>
      </c>
      <c r="C128" s="50">
        <v>84</v>
      </c>
      <c r="D128" s="48">
        <v>15</v>
      </c>
      <c r="E128" s="49"/>
    </row>
    <row r="129" spans="1:5" ht="14.25">
      <c r="A129" s="45">
        <v>20134</v>
      </c>
      <c r="B129" s="46" t="s">
        <v>120</v>
      </c>
      <c r="C129" s="50">
        <v>290</v>
      </c>
      <c r="D129" s="48">
        <f>SUM(D130:D132)</f>
        <v>300</v>
      </c>
      <c r="E129" s="49">
        <f>(D129-C129)/C129</f>
        <v>0.034482758620689655</v>
      </c>
    </row>
    <row r="130" spans="1:5" ht="14.25">
      <c r="A130" s="45">
        <v>2013401</v>
      </c>
      <c r="B130" s="45" t="s">
        <v>37</v>
      </c>
      <c r="C130" s="50">
        <v>207</v>
      </c>
      <c r="D130" s="48">
        <v>200</v>
      </c>
      <c r="E130" s="49"/>
    </row>
    <row r="131" spans="1:5" ht="14.25">
      <c r="A131" s="45">
        <v>2013402</v>
      </c>
      <c r="B131" s="45" t="s">
        <v>38</v>
      </c>
      <c r="C131" s="50">
        <v>22</v>
      </c>
      <c r="D131" s="48">
        <v>25</v>
      </c>
      <c r="E131" s="49"/>
    </row>
    <row r="132" spans="1:5" ht="14.25">
      <c r="A132" s="45">
        <v>2013499</v>
      </c>
      <c r="B132" s="45" t="s">
        <v>121</v>
      </c>
      <c r="C132" s="50">
        <v>61</v>
      </c>
      <c r="D132" s="48">
        <v>75</v>
      </c>
      <c r="E132" s="49"/>
    </row>
    <row r="133" spans="1:5" ht="14.25">
      <c r="A133" s="45">
        <v>20136</v>
      </c>
      <c r="B133" s="46" t="s">
        <v>122</v>
      </c>
      <c r="C133" s="50">
        <v>698</v>
      </c>
      <c r="D133" s="48">
        <f>SUM(D134:D136)</f>
        <v>944</v>
      </c>
      <c r="E133" s="49">
        <f>(D133-C133)/C133</f>
        <v>0.3524355300859599</v>
      </c>
    </row>
    <row r="134" spans="1:5" ht="14.25">
      <c r="A134" s="45">
        <v>2013601</v>
      </c>
      <c r="B134" s="45" t="s">
        <v>37</v>
      </c>
      <c r="C134" s="50">
        <v>423</v>
      </c>
      <c r="D134" s="48">
        <v>553</v>
      </c>
      <c r="E134" s="49"/>
    </row>
    <row r="135" spans="1:5" ht="14.25">
      <c r="A135" s="45">
        <v>2013650</v>
      </c>
      <c r="B135" s="45" t="s">
        <v>48</v>
      </c>
      <c r="C135" s="50">
        <v>74</v>
      </c>
      <c r="D135" s="48">
        <v>96</v>
      </c>
      <c r="E135" s="49"/>
    </row>
    <row r="136" spans="1:5" ht="14.25">
      <c r="A136" s="45">
        <v>2013699</v>
      </c>
      <c r="B136" s="45" t="s">
        <v>123</v>
      </c>
      <c r="C136" s="50">
        <v>201</v>
      </c>
      <c r="D136" s="48">
        <v>295</v>
      </c>
      <c r="E136" s="49"/>
    </row>
    <row r="137" spans="1:5" ht="14.25">
      <c r="A137" s="45">
        <v>20199</v>
      </c>
      <c r="B137" s="46" t="s">
        <v>124</v>
      </c>
      <c r="C137" s="50">
        <v>50</v>
      </c>
      <c r="D137" s="48">
        <f>SUM(D138:D138)</f>
        <v>153</v>
      </c>
      <c r="E137" s="49">
        <f>(D137-C137)/C137</f>
        <v>2.06</v>
      </c>
    </row>
    <row r="138" spans="1:5" ht="14.25">
      <c r="A138" s="45">
        <v>2019999</v>
      </c>
      <c r="B138" s="45" t="s">
        <v>125</v>
      </c>
      <c r="C138" s="50">
        <v>50</v>
      </c>
      <c r="D138" s="48">
        <v>153</v>
      </c>
      <c r="E138" s="49"/>
    </row>
    <row r="139" spans="1:5" ht="14.25">
      <c r="A139" s="45">
        <v>204</v>
      </c>
      <c r="B139" s="46" t="s">
        <v>126</v>
      </c>
      <c r="C139" s="47">
        <v>24533</v>
      </c>
      <c r="D139" s="48">
        <v>25582</v>
      </c>
      <c r="E139" s="49">
        <f>(D139-C139)/C139</f>
        <v>0.04275873313496107</v>
      </c>
    </row>
    <row r="140" spans="1:5" ht="14.25">
      <c r="A140" s="45">
        <v>205</v>
      </c>
      <c r="B140" s="46" t="s">
        <v>127</v>
      </c>
      <c r="C140" s="47">
        <v>57178</v>
      </c>
      <c r="D140" s="48">
        <v>62079</v>
      </c>
      <c r="E140" s="49">
        <f>(D140-C140)/C140</f>
        <v>0.0857147854069747</v>
      </c>
    </row>
    <row r="141" spans="1:5" ht="14.25">
      <c r="A141" s="45">
        <v>20501</v>
      </c>
      <c r="B141" s="46" t="s">
        <v>128</v>
      </c>
      <c r="C141" s="47">
        <v>2573</v>
      </c>
      <c r="D141" s="48">
        <f>SUM(D142:D144)</f>
        <v>3156</v>
      </c>
      <c r="E141" s="49">
        <f>(D141-C141)/C141</f>
        <v>0.22658375437232803</v>
      </c>
    </row>
    <row r="142" spans="1:5" ht="14.25">
      <c r="A142" s="45">
        <v>2050101</v>
      </c>
      <c r="B142" s="45" t="s">
        <v>37</v>
      </c>
      <c r="C142" s="50">
        <v>315</v>
      </c>
      <c r="D142" s="48">
        <v>405</v>
      </c>
      <c r="E142" s="49"/>
    </row>
    <row r="143" spans="1:5" ht="14.25">
      <c r="A143" s="45">
        <v>2050102</v>
      </c>
      <c r="B143" s="45" t="s">
        <v>38</v>
      </c>
      <c r="C143" s="50">
        <v>15</v>
      </c>
      <c r="D143" s="48"/>
      <c r="E143" s="49"/>
    </row>
    <row r="144" spans="1:5" ht="14.25">
      <c r="A144" s="45">
        <v>2050199</v>
      </c>
      <c r="B144" s="45" t="s">
        <v>129</v>
      </c>
      <c r="C144" s="47">
        <v>2243</v>
      </c>
      <c r="D144" s="48">
        <v>2751</v>
      </c>
      <c r="E144" s="49"/>
    </row>
    <row r="145" spans="1:5" ht="14.25">
      <c r="A145" s="45">
        <v>20502</v>
      </c>
      <c r="B145" s="46" t="s">
        <v>130</v>
      </c>
      <c r="C145" s="47">
        <v>50388</v>
      </c>
      <c r="D145" s="48">
        <f>SUM(D146:D149)</f>
        <v>57865</v>
      </c>
      <c r="E145" s="49">
        <f>(D145-C145)/C145</f>
        <v>0.14838850519965072</v>
      </c>
    </row>
    <row r="146" spans="1:5" ht="14.25">
      <c r="A146" s="45">
        <v>2050201</v>
      </c>
      <c r="B146" s="45" t="s">
        <v>131</v>
      </c>
      <c r="C146" s="47">
        <v>5109</v>
      </c>
      <c r="D146" s="48">
        <v>7649</v>
      </c>
      <c r="E146" s="49"/>
    </row>
    <row r="147" spans="1:5" ht="14.25">
      <c r="A147" s="45">
        <v>2050202</v>
      </c>
      <c r="B147" s="45" t="s">
        <v>132</v>
      </c>
      <c r="C147" s="47">
        <v>27661</v>
      </c>
      <c r="D147" s="48">
        <v>33530</v>
      </c>
      <c r="E147" s="49"/>
    </row>
    <row r="148" spans="1:5" ht="14.25">
      <c r="A148" s="45">
        <v>2050203</v>
      </c>
      <c r="B148" s="45" t="s">
        <v>133</v>
      </c>
      <c r="C148" s="47">
        <v>16723</v>
      </c>
      <c r="D148" s="48">
        <v>16338</v>
      </c>
      <c r="E148" s="49"/>
    </row>
    <row r="149" spans="1:5" ht="14.25">
      <c r="A149" s="45">
        <v>2050299</v>
      </c>
      <c r="B149" s="45" t="s">
        <v>134</v>
      </c>
      <c r="C149" s="50">
        <v>895</v>
      </c>
      <c r="D149" s="48">
        <v>348</v>
      </c>
      <c r="E149" s="49"/>
    </row>
    <row r="150" spans="1:5" ht="14.25">
      <c r="A150" s="45">
        <v>20504</v>
      </c>
      <c r="B150" s="46" t="s">
        <v>135</v>
      </c>
      <c r="C150" s="50">
        <v>95</v>
      </c>
      <c r="D150" s="48">
        <f>SUM(D151:D151)</f>
        <v>48</v>
      </c>
      <c r="E150" s="49">
        <f>(D150-C150)/C150</f>
        <v>-0.49473684210526314</v>
      </c>
    </row>
    <row r="151" spans="1:5" ht="14.25">
      <c r="A151" s="45">
        <v>2050499</v>
      </c>
      <c r="B151" s="45" t="s">
        <v>136</v>
      </c>
      <c r="C151" s="50">
        <v>95</v>
      </c>
      <c r="D151" s="48">
        <v>48</v>
      </c>
      <c r="E151" s="49"/>
    </row>
    <row r="152" spans="1:5" ht="14.25">
      <c r="A152" s="45">
        <v>20507</v>
      </c>
      <c r="B152" s="46" t="s">
        <v>137</v>
      </c>
      <c r="C152" s="50">
        <v>15</v>
      </c>
      <c r="D152" s="48">
        <f>SUM(D154:D154)</f>
        <v>19</v>
      </c>
      <c r="E152" s="49">
        <f>(D152-C152)/C152</f>
        <v>0.26666666666666666</v>
      </c>
    </row>
    <row r="153" spans="1:5" ht="14.25">
      <c r="A153" s="45">
        <v>2070701</v>
      </c>
      <c r="B153" s="45" t="s">
        <v>138</v>
      </c>
      <c r="C153" s="50"/>
      <c r="D153" s="48"/>
      <c r="E153" s="49"/>
    </row>
    <row r="154" spans="1:5" ht="14.25">
      <c r="A154" s="45">
        <v>2050799</v>
      </c>
      <c r="B154" s="45" t="s">
        <v>139</v>
      </c>
      <c r="C154" s="50">
        <v>15</v>
      </c>
      <c r="D154" s="48">
        <v>19</v>
      </c>
      <c r="E154" s="49"/>
    </row>
    <row r="155" spans="1:5" ht="14.25">
      <c r="A155" s="45">
        <v>20508</v>
      </c>
      <c r="B155" s="46" t="s">
        <v>140</v>
      </c>
      <c r="C155" s="50">
        <v>869</v>
      </c>
      <c r="D155" s="48">
        <f>SUM(D156:D157)</f>
        <v>917</v>
      </c>
      <c r="E155" s="49">
        <f>(D155-C155)/C155</f>
        <v>0.05523590333716916</v>
      </c>
    </row>
    <row r="156" spans="1:5" ht="14.25">
      <c r="A156" s="45">
        <v>2050801</v>
      </c>
      <c r="B156" s="45" t="s">
        <v>141</v>
      </c>
      <c r="C156" s="50">
        <v>541</v>
      </c>
      <c r="D156" s="48">
        <v>552</v>
      </c>
      <c r="E156" s="49"/>
    </row>
    <row r="157" spans="1:5" ht="14.25">
      <c r="A157" s="45">
        <v>2050802</v>
      </c>
      <c r="B157" s="45" t="s">
        <v>142</v>
      </c>
      <c r="C157" s="50">
        <v>328</v>
      </c>
      <c r="D157" s="48">
        <v>365</v>
      </c>
      <c r="E157" s="49"/>
    </row>
    <row r="158" spans="1:5" ht="14.25">
      <c r="A158" s="45">
        <v>20509</v>
      </c>
      <c r="B158" s="46" t="s">
        <v>143</v>
      </c>
      <c r="C158" s="50">
        <v>162</v>
      </c>
      <c r="D158" s="48">
        <f>SUM(D159:D159)</f>
        <v>59</v>
      </c>
      <c r="E158" s="49">
        <f>(D158-C158)/C158</f>
        <v>-0.6358024691358025</v>
      </c>
    </row>
    <row r="159" spans="1:5" ht="14.25">
      <c r="A159" s="45">
        <v>2050999</v>
      </c>
      <c r="B159" s="45" t="s">
        <v>144</v>
      </c>
      <c r="C159" s="50">
        <v>162</v>
      </c>
      <c r="D159" s="48">
        <v>59</v>
      </c>
      <c r="E159" s="49"/>
    </row>
    <row r="160" spans="1:5" ht="14.25">
      <c r="A160" s="45">
        <v>20599</v>
      </c>
      <c r="B160" s="46" t="s">
        <v>145</v>
      </c>
      <c r="C160" s="47">
        <v>3053</v>
      </c>
      <c r="D160" s="48">
        <f>D161</f>
        <v>15</v>
      </c>
      <c r="E160" s="49">
        <f>(D160-C160)/C160</f>
        <v>-0.9950867998689813</v>
      </c>
    </row>
    <row r="161" spans="1:5" ht="14.25">
      <c r="A161" s="45">
        <v>2059999</v>
      </c>
      <c r="B161" s="45" t="s">
        <v>146</v>
      </c>
      <c r="C161" s="47">
        <v>3053</v>
      </c>
      <c r="D161" s="48">
        <v>15</v>
      </c>
      <c r="E161" s="49"/>
    </row>
    <row r="162" spans="1:5" ht="14.25">
      <c r="A162" s="45">
        <v>206</v>
      </c>
      <c r="B162" s="46" t="s">
        <v>147</v>
      </c>
      <c r="C162" s="47">
        <v>8250</v>
      </c>
      <c r="D162" s="48">
        <v>8546</v>
      </c>
      <c r="E162" s="49">
        <f>(D162-C162)/C162</f>
        <v>0.03587878787878788</v>
      </c>
    </row>
    <row r="163" spans="1:5" ht="14.25">
      <c r="A163" s="45">
        <v>20601</v>
      </c>
      <c r="B163" s="46" t="s">
        <v>148</v>
      </c>
      <c r="C163" s="50">
        <v>384</v>
      </c>
      <c r="D163" s="48">
        <f>SUM(D164:D166)</f>
        <v>381</v>
      </c>
      <c r="E163" s="49">
        <f>(D163-C163)/C163</f>
        <v>-0.0078125</v>
      </c>
    </row>
    <row r="164" spans="1:5" ht="14.25">
      <c r="A164" s="45">
        <v>2060101</v>
      </c>
      <c r="B164" s="45" t="s">
        <v>37</v>
      </c>
      <c r="C164" s="50">
        <v>188</v>
      </c>
      <c r="D164" s="48">
        <v>176</v>
      </c>
      <c r="E164" s="49"/>
    </row>
    <row r="165" spans="1:5" ht="14.25">
      <c r="A165" s="45">
        <v>2060102</v>
      </c>
      <c r="B165" s="45" t="s">
        <v>38</v>
      </c>
      <c r="C165" s="50">
        <v>0</v>
      </c>
      <c r="D165" s="48">
        <v>19</v>
      </c>
      <c r="E165" s="49"/>
    </row>
    <row r="166" spans="1:5" ht="14.25">
      <c r="A166" s="45">
        <v>2060199</v>
      </c>
      <c r="B166" s="45" t="s">
        <v>149</v>
      </c>
      <c r="C166" s="50">
        <v>196</v>
      </c>
      <c r="D166" s="48">
        <v>186</v>
      </c>
      <c r="E166" s="49"/>
    </row>
    <row r="167" spans="1:5" ht="14.25">
      <c r="A167" s="45">
        <v>20604</v>
      </c>
      <c r="B167" s="46" t="s">
        <v>150</v>
      </c>
      <c r="C167" s="47">
        <v>7725</v>
      </c>
      <c r="D167" s="48">
        <f>SUM(D168:D170)</f>
        <v>7949</v>
      </c>
      <c r="E167" s="49">
        <f>(D167-C167)/C167</f>
        <v>0.028996763754045307</v>
      </c>
    </row>
    <row r="168" spans="1:5" ht="14.25">
      <c r="A168" s="45">
        <v>2060402</v>
      </c>
      <c r="B168" s="45" t="s">
        <v>151</v>
      </c>
      <c r="C168" s="50">
        <v>719</v>
      </c>
      <c r="D168" s="48">
        <v>499</v>
      </c>
      <c r="E168" s="49"/>
    </row>
    <row r="169" spans="1:5" ht="14.25">
      <c r="A169" s="45">
        <v>2060404</v>
      </c>
      <c r="B169" s="45" t="s">
        <v>152</v>
      </c>
      <c r="C169" s="50">
        <v>6</v>
      </c>
      <c r="D169" s="48">
        <v>450</v>
      </c>
      <c r="E169" s="49"/>
    </row>
    <row r="170" spans="1:5" ht="14.25">
      <c r="A170" s="45">
        <v>2060499</v>
      </c>
      <c r="B170" s="45" t="s">
        <v>153</v>
      </c>
      <c r="C170" s="47">
        <v>7000</v>
      </c>
      <c r="D170" s="48">
        <v>7000</v>
      </c>
      <c r="E170" s="49"/>
    </row>
    <row r="171" spans="1:5" ht="14.25">
      <c r="A171" s="45">
        <v>20607</v>
      </c>
      <c r="B171" s="46" t="s">
        <v>154</v>
      </c>
      <c r="C171" s="50">
        <v>141</v>
      </c>
      <c r="D171" s="48">
        <f>SUM(D172:D175)</f>
        <v>186</v>
      </c>
      <c r="E171" s="49">
        <f>(D171-C171)/C171</f>
        <v>0.3191489361702128</v>
      </c>
    </row>
    <row r="172" spans="1:5" ht="14.25">
      <c r="A172" s="45">
        <v>2060701</v>
      </c>
      <c r="B172" s="45" t="s">
        <v>155</v>
      </c>
      <c r="C172" s="50">
        <v>90</v>
      </c>
      <c r="D172" s="48">
        <v>108</v>
      </c>
      <c r="E172" s="49"/>
    </row>
    <row r="173" spans="1:5" ht="14.25">
      <c r="A173" s="45">
        <v>2060702</v>
      </c>
      <c r="B173" s="45" t="s">
        <v>156</v>
      </c>
      <c r="C173" s="50">
        <v>40</v>
      </c>
      <c r="D173" s="48">
        <v>57</v>
      </c>
      <c r="E173" s="49"/>
    </row>
    <row r="174" spans="1:5" ht="14.25">
      <c r="A174" s="45">
        <v>2060703</v>
      </c>
      <c r="B174" s="45" t="s">
        <v>157</v>
      </c>
      <c r="C174" s="50">
        <v>1</v>
      </c>
      <c r="D174" s="48">
        <v>2</v>
      </c>
      <c r="E174" s="49"/>
    </row>
    <row r="175" spans="1:5" ht="14.25">
      <c r="A175" s="45">
        <v>2060799</v>
      </c>
      <c r="B175" s="45" t="s">
        <v>158</v>
      </c>
      <c r="C175" s="50">
        <v>10</v>
      </c>
      <c r="D175" s="48">
        <v>19</v>
      </c>
      <c r="E175" s="49"/>
    </row>
    <row r="176" spans="1:5" ht="14.25">
      <c r="A176" s="45">
        <v>20699</v>
      </c>
      <c r="B176" s="46" t="s">
        <v>159</v>
      </c>
      <c r="C176" s="50">
        <v>0</v>
      </c>
      <c r="D176" s="48">
        <f>SUM(D177:D177)</f>
        <v>30</v>
      </c>
      <c r="E176" s="49"/>
    </row>
    <row r="177" spans="1:5" ht="14.25">
      <c r="A177" s="45">
        <v>2069999</v>
      </c>
      <c r="B177" s="45" t="s">
        <v>160</v>
      </c>
      <c r="C177" s="50">
        <v>0</v>
      </c>
      <c r="D177" s="48">
        <v>30</v>
      </c>
      <c r="E177" s="49"/>
    </row>
    <row r="178" spans="1:5" ht="14.25">
      <c r="A178" s="45">
        <v>207</v>
      </c>
      <c r="B178" s="46" t="s">
        <v>161</v>
      </c>
      <c r="C178" s="47">
        <v>9805</v>
      </c>
      <c r="D178" s="48">
        <f>SUM(D179,D187,D189,D192,D195)</f>
        <v>9955</v>
      </c>
      <c r="E178" s="49">
        <f>(D178-C178)/C178</f>
        <v>0.015298317185109638</v>
      </c>
    </row>
    <row r="179" spans="1:5" ht="14.25">
      <c r="A179" s="45">
        <v>20701</v>
      </c>
      <c r="B179" s="46" t="s">
        <v>162</v>
      </c>
      <c r="C179" s="47">
        <v>3851</v>
      </c>
      <c r="D179" s="48">
        <f>SUM(D180:D186)</f>
        <v>3744</v>
      </c>
      <c r="E179" s="49">
        <f>(D179-C179)/C179</f>
        <v>-0.02778499091145157</v>
      </c>
    </row>
    <row r="180" spans="1:5" ht="14.25">
      <c r="A180" s="45">
        <v>2070101</v>
      </c>
      <c r="B180" s="45" t="s">
        <v>37</v>
      </c>
      <c r="C180" s="50">
        <v>388</v>
      </c>
      <c r="D180" s="48">
        <v>461</v>
      </c>
      <c r="E180" s="49"/>
    </row>
    <row r="181" spans="1:5" ht="14.25">
      <c r="A181" s="45">
        <v>2070104</v>
      </c>
      <c r="B181" s="45" t="s">
        <v>163</v>
      </c>
      <c r="C181" s="50">
        <v>247</v>
      </c>
      <c r="D181" s="48">
        <v>559</v>
      </c>
      <c r="E181" s="49"/>
    </row>
    <row r="182" spans="1:5" ht="14.25">
      <c r="A182" s="45">
        <v>2070108</v>
      </c>
      <c r="B182" s="45" t="s">
        <v>164</v>
      </c>
      <c r="C182" s="50">
        <v>82</v>
      </c>
      <c r="D182" s="48">
        <v>68</v>
      </c>
      <c r="E182" s="49"/>
    </row>
    <row r="183" spans="1:5" ht="14.25">
      <c r="A183" s="45">
        <v>2070109</v>
      </c>
      <c r="B183" s="45" t="s">
        <v>165</v>
      </c>
      <c r="C183" s="47">
        <v>1916</v>
      </c>
      <c r="D183" s="48">
        <v>2147</v>
      </c>
      <c r="E183" s="49"/>
    </row>
    <row r="184" spans="1:5" ht="14.25">
      <c r="A184" s="45">
        <v>2070111</v>
      </c>
      <c r="B184" s="45" t="s">
        <v>166</v>
      </c>
      <c r="C184" s="50">
        <v>58</v>
      </c>
      <c r="D184" s="48">
        <v>64</v>
      </c>
      <c r="E184" s="49"/>
    </row>
    <row r="185" spans="1:5" ht="14.25">
      <c r="A185" s="45">
        <v>2070112</v>
      </c>
      <c r="B185" s="45" t="s">
        <v>167</v>
      </c>
      <c r="C185" s="50">
        <v>17</v>
      </c>
      <c r="D185" s="48">
        <v>25</v>
      </c>
      <c r="E185" s="49"/>
    </row>
    <row r="186" spans="1:5" ht="14.25">
      <c r="A186" s="45">
        <v>2070199</v>
      </c>
      <c r="B186" s="45" t="s">
        <v>168</v>
      </c>
      <c r="C186" s="47">
        <v>1143</v>
      </c>
      <c r="D186" s="48">
        <v>420</v>
      </c>
      <c r="E186" s="49"/>
    </row>
    <row r="187" spans="1:5" ht="14.25">
      <c r="A187" s="45">
        <v>20702</v>
      </c>
      <c r="B187" s="46" t="s">
        <v>169</v>
      </c>
      <c r="C187" s="50">
        <v>342</v>
      </c>
      <c r="D187" s="48">
        <f>SUM(D188:D188)</f>
        <v>152</v>
      </c>
      <c r="E187" s="49">
        <f>(D187-C187)/C187</f>
        <v>-0.5555555555555556</v>
      </c>
    </row>
    <row r="188" spans="1:5" ht="14.25">
      <c r="A188" s="45">
        <v>2070204</v>
      </c>
      <c r="B188" s="45" t="s">
        <v>170</v>
      </c>
      <c r="C188" s="50">
        <v>342</v>
      </c>
      <c r="D188" s="48">
        <v>152</v>
      </c>
      <c r="E188" s="49"/>
    </row>
    <row r="189" spans="1:5" ht="14.25">
      <c r="A189" s="45">
        <v>20703</v>
      </c>
      <c r="B189" s="46" t="s">
        <v>171</v>
      </c>
      <c r="C189" s="50">
        <v>93</v>
      </c>
      <c r="D189" s="48">
        <f>SUM(D190:D191)</f>
        <v>188</v>
      </c>
      <c r="E189" s="49">
        <f>(D189-C189)/C189</f>
        <v>1.021505376344086</v>
      </c>
    </row>
    <row r="190" spans="1:5" ht="14.25">
      <c r="A190" s="45">
        <v>2070308</v>
      </c>
      <c r="B190" s="45" t="s">
        <v>172</v>
      </c>
      <c r="C190" s="50">
        <v>33</v>
      </c>
      <c r="D190" s="48">
        <v>128</v>
      </c>
      <c r="E190" s="49"/>
    </row>
    <row r="191" spans="1:5" ht="14.25">
      <c r="A191" s="45">
        <v>2070399</v>
      </c>
      <c r="B191" s="45" t="s">
        <v>173</v>
      </c>
      <c r="C191" s="50">
        <v>60</v>
      </c>
      <c r="D191" s="48">
        <v>60</v>
      </c>
      <c r="E191" s="49"/>
    </row>
    <row r="192" spans="1:5" ht="14.25">
      <c r="A192" s="45">
        <v>20704</v>
      </c>
      <c r="B192" s="46" t="s">
        <v>174</v>
      </c>
      <c r="C192" s="50">
        <v>806</v>
      </c>
      <c r="D192" s="48">
        <f>SUM(D193:D194)</f>
        <v>926</v>
      </c>
      <c r="E192" s="49">
        <f>(D192-C192)/C192</f>
        <v>0.1488833746898263</v>
      </c>
    </row>
    <row r="193" spans="1:5" ht="14.25">
      <c r="A193" s="45">
        <v>2070404</v>
      </c>
      <c r="B193" s="45" t="s">
        <v>175</v>
      </c>
      <c r="C193" s="50">
        <v>58</v>
      </c>
      <c r="D193" s="48">
        <v>33</v>
      </c>
      <c r="E193" s="49"/>
    </row>
    <row r="194" spans="1:5" ht="14.25">
      <c r="A194" s="45">
        <v>2070499</v>
      </c>
      <c r="B194" s="45" t="s">
        <v>176</v>
      </c>
      <c r="C194" s="50">
        <v>748</v>
      </c>
      <c r="D194" s="48">
        <v>893</v>
      </c>
      <c r="E194" s="49"/>
    </row>
    <row r="195" spans="1:5" ht="14.25">
      <c r="A195" s="45">
        <v>20799</v>
      </c>
      <c r="B195" s="46" t="s">
        <v>177</v>
      </c>
      <c r="C195" s="47">
        <v>4713</v>
      </c>
      <c r="D195" s="48">
        <f>SUM(D196:D197)</f>
        <v>4945</v>
      </c>
      <c r="E195" s="49">
        <f>(D195-C195)/C195</f>
        <v>0.049225546361128796</v>
      </c>
    </row>
    <row r="196" spans="1:5" ht="14.25">
      <c r="A196" s="45">
        <v>2079903</v>
      </c>
      <c r="B196" s="45" t="s">
        <v>178</v>
      </c>
      <c r="C196" s="50">
        <v>0</v>
      </c>
      <c r="D196" s="48">
        <v>33</v>
      </c>
      <c r="E196" s="49"/>
    </row>
    <row r="197" spans="1:5" ht="14.25">
      <c r="A197" s="45">
        <v>2079999</v>
      </c>
      <c r="B197" s="45" t="s">
        <v>179</v>
      </c>
      <c r="C197" s="47">
        <v>4713</v>
      </c>
      <c r="D197" s="48">
        <v>4912</v>
      </c>
      <c r="E197" s="49"/>
    </row>
    <row r="198" spans="1:5" ht="14.25">
      <c r="A198" s="45">
        <v>208</v>
      </c>
      <c r="B198" s="46" t="s">
        <v>180</v>
      </c>
      <c r="C198" s="47">
        <v>58346</v>
      </c>
      <c r="D198" s="48">
        <v>68896</v>
      </c>
      <c r="E198" s="49">
        <f>(D198-C198)/C198</f>
        <v>0.1808178795461557</v>
      </c>
    </row>
    <row r="199" spans="1:5" ht="14.25">
      <c r="A199" s="45">
        <v>20801</v>
      </c>
      <c r="B199" s="46" t="s">
        <v>181</v>
      </c>
      <c r="C199" s="47">
        <v>2384</v>
      </c>
      <c r="D199" s="48">
        <f>SUM(D200:D206)</f>
        <v>2450</v>
      </c>
      <c r="E199" s="49">
        <f>(D199-C199)/C199</f>
        <v>0.027684563758389263</v>
      </c>
    </row>
    <row r="200" spans="1:5" ht="14.25">
      <c r="A200" s="45">
        <v>2080101</v>
      </c>
      <c r="B200" s="45" t="s">
        <v>37</v>
      </c>
      <c r="C200" s="50">
        <v>833</v>
      </c>
      <c r="D200" s="48">
        <v>880</v>
      </c>
      <c r="E200" s="49"/>
    </row>
    <row r="201" spans="1:5" ht="14.25">
      <c r="A201" s="45">
        <v>2080104</v>
      </c>
      <c r="B201" s="45" t="s">
        <v>182</v>
      </c>
      <c r="C201" s="50">
        <v>5</v>
      </c>
      <c r="D201" s="48">
        <v>30</v>
      </c>
      <c r="E201" s="49"/>
    </row>
    <row r="202" spans="1:5" ht="14.25">
      <c r="A202" s="45">
        <v>2080105</v>
      </c>
      <c r="B202" s="45" t="s">
        <v>183</v>
      </c>
      <c r="C202" s="50">
        <v>335</v>
      </c>
      <c r="D202" s="48">
        <v>2</v>
      </c>
      <c r="E202" s="49"/>
    </row>
    <row r="203" spans="1:5" ht="14.25">
      <c r="A203" s="45">
        <v>2080109</v>
      </c>
      <c r="B203" s="45" t="s">
        <v>184</v>
      </c>
      <c r="C203" s="50">
        <v>336</v>
      </c>
      <c r="D203" s="48">
        <v>402</v>
      </c>
      <c r="E203" s="49"/>
    </row>
    <row r="204" spans="1:5" ht="14.25">
      <c r="A204" s="45">
        <v>2080110</v>
      </c>
      <c r="B204" s="45" t="s">
        <v>185</v>
      </c>
      <c r="C204" s="50">
        <v>79</v>
      </c>
      <c r="D204" s="48">
        <v>91</v>
      </c>
      <c r="E204" s="49"/>
    </row>
    <row r="205" spans="1:5" ht="14.25">
      <c r="A205" s="45">
        <v>2080112</v>
      </c>
      <c r="B205" s="45" t="s">
        <v>186</v>
      </c>
      <c r="C205" s="50">
        <v>15</v>
      </c>
      <c r="D205" s="48">
        <v>36</v>
      </c>
      <c r="E205" s="49"/>
    </row>
    <row r="206" spans="1:5" ht="14.25">
      <c r="A206" s="45">
        <v>2080199</v>
      </c>
      <c r="B206" s="45" t="s">
        <v>187</v>
      </c>
      <c r="C206" s="50">
        <v>781</v>
      </c>
      <c r="D206" s="48">
        <v>1009</v>
      </c>
      <c r="E206" s="49"/>
    </row>
    <row r="207" spans="1:5" ht="14.25">
      <c r="A207" s="45">
        <v>20802</v>
      </c>
      <c r="B207" s="46" t="s">
        <v>188</v>
      </c>
      <c r="C207" s="50">
        <v>931</v>
      </c>
      <c r="D207" s="48">
        <f>SUM(D208:D212)</f>
        <v>1203</v>
      </c>
      <c r="E207" s="49">
        <f>(D207-C207)/C207</f>
        <v>0.2921589688506982</v>
      </c>
    </row>
    <row r="208" spans="1:5" ht="14.25">
      <c r="A208" s="45">
        <v>2080201</v>
      </c>
      <c r="B208" s="45" t="s">
        <v>37</v>
      </c>
      <c r="C208" s="50">
        <v>212</v>
      </c>
      <c r="D208" s="48">
        <v>248</v>
      </c>
      <c r="E208" s="49"/>
    </row>
    <row r="209" spans="1:5" ht="14.25">
      <c r="A209" s="45">
        <v>2080204</v>
      </c>
      <c r="B209" s="45" t="s">
        <v>189</v>
      </c>
      <c r="C209" s="50">
        <v>45</v>
      </c>
      <c r="D209" s="48">
        <v>42</v>
      </c>
      <c r="E209" s="49"/>
    </row>
    <row r="210" spans="1:5" ht="14.25">
      <c r="A210" s="45">
        <v>2080205</v>
      </c>
      <c r="B210" s="45" t="s">
        <v>190</v>
      </c>
      <c r="C210" s="50">
        <v>189</v>
      </c>
      <c r="D210" s="48">
        <v>214</v>
      </c>
      <c r="E210" s="49"/>
    </row>
    <row r="211" spans="1:5" ht="14.25">
      <c r="A211" s="45">
        <v>2080208</v>
      </c>
      <c r="B211" s="45" t="s">
        <v>191</v>
      </c>
      <c r="C211" s="50">
        <v>166</v>
      </c>
      <c r="D211" s="48">
        <v>77</v>
      </c>
      <c r="E211" s="49"/>
    </row>
    <row r="212" spans="1:5" ht="14.25">
      <c r="A212" s="45">
        <v>2080299</v>
      </c>
      <c r="B212" s="45" t="s">
        <v>192</v>
      </c>
      <c r="C212" s="50">
        <v>319</v>
      </c>
      <c r="D212" s="48">
        <v>622</v>
      </c>
      <c r="E212" s="49"/>
    </row>
    <row r="213" spans="1:5" ht="14.25">
      <c r="A213" s="45">
        <v>20805</v>
      </c>
      <c r="B213" s="46" t="s">
        <v>193</v>
      </c>
      <c r="C213" s="47">
        <v>19671</v>
      </c>
      <c r="D213" s="48">
        <f>SUM(D214:D218)</f>
        <v>19547</v>
      </c>
      <c r="E213" s="49">
        <f>(D213-C213)/C213</f>
        <v>-0.006303695795841594</v>
      </c>
    </row>
    <row r="214" spans="1:5" ht="14.25">
      <c r="A214" s="45">
        <v>2080501</v>
      </c>
      <c r="B214" s="45" t="s">
        <v>194</v>
      </c>
      <c r="C214" s="50">
        <v>129</v>
      </c>
      <c r="D214" s="48">
        <v>118</v>
      </c>
      <c r="E214" s="49"/>
    </row>
    <row r="215" spans="1:5" ht="14.25">
      <c r="A215" s="45">
        <v>2080504</v>
      </c>
      <c r="B215" s="45" t="s">
        <v>195</v>
      </c>
      <c r="C215" s="50">
        <v>19</v>
      </c>
      <c r="D215" s="48"/>
      <c r="E215" s="49"/>
    </row>
    <row r="216" spans="1:5" ht="14.25">
      <c r="A216" s="45">
        <v>2080505</v>
      </c>
      <c r="B216" s="45" t="s">
        <v>196</v>
      </c>
      <c r="C216" s="47">
        <v>9724</v>
      </c>
      <c r="D216" s="48">
        <v>9784</v>
      </c>
      <c r="E216" s="49"/>
    </row>
    <row r="217" spans="1:5" ht="14.25">
      <c r="A217" s="45">
        <v>2080506</v>
      </c>
      <c r="B217" s="45" t="s">
        <v>197</v>
      </c>
      <c r="C217" s="47">
        <v>3857</v>
      </c>
      <c r="D217" s="48">
        <v>3871</v>
      </c>
      <c r="E217" s="49"/>
    </row>
    <row r="218" spans="1:5" ht="14.25">
      <c r="A218" s="45">
        <v>2080599</v>
      </c>
      <c r="B218" s="45" t="s">
        <v>198</v>
      </c>
      <c r="C218" s="47">
        <v>5942</v>
      </c>
      <c r="D218" s="48">
        <v>5774</v>
      </c>
      <c r="E218" s="49"/>
    </row>
    <row r="219" spans="1:5" ht="14.25">
      <c r="A219" s="45">
        <v>20807</v>
      </c>
      <c r="B219" s="46" t="s">
        <v>199</v>
      </c>
      <c r="C219" s="50">
        <v>680</v>
      </c>
      <c r="D219" s="48">
        <f>SUM(D220:D226)</f>
        <v>1713</v>
      </c>
      <c r="E219" s="49">
        <f>(D219-C219)/C219</f>
        <v>1.5191176470588235</v>
      </c>
    </row>
    <row r="220" spans="1:5" ht="14.25">
      <c r="A220" s="45">
        <v>2080701</v>
      </c>
      <c r="B220" s="45" t="s">
        <v>200</v>
      </c>
      <c r="C220" s="50">
        <v>97</v>
      </c>
      <c r="D220" s="48">
        <v>247</v>
      </c>
      <c r="E220" s="49"/>
    </row>
    <row r="221" spans="1:5" ht="14.25">
      <c r="A221" s="45">
        <v>2080702</v>
      </c>
      <c r="B221" s="45" t="s">
        <v>201</v>
      </c>
      <c r="C221" s="50">
        <v>62</v>
      </c>
      <c r="D221" s="48">
        <v>295</v>
      </c>
      <c r="E221" s="49"/>
    </row>
    <row r="222" spans="1:5" ht="14.25">
      <c r="A222" s="45">
        <v>2080704</v>
      </c>
      <c r="B222" s="45" t="s">
        <v>202</v>
      </c>
      <c r="C222" s="50">
        <v>322</v>
      </c>
      <c r="D222" s="48">
        <v>959</v>
      </c>
      <c r="E222" s="49"/>
    </row>
    <row r="223" spans="1:5" ht="14.25">
      <c r="A223" s="45">
        <v>2080705</v>
      </c>
      <c r="B223" s="45" t="s">
        <v>203</v>
      </c>
      <c r="C223" s="50">
        <v>60</v>
      </c>
      <c r="D223" s="48">
        <v>120</v>
      </c>
      <c r="E223" s="49"/>
    </row>
    <row r="224" spans="1:5" ht="14.25">
      <c r="A224" s="45">
        <v>2080711</v>
      </c>
      <c r="B224" s="45" t="s">
        <v>204</v>
      </c>
      <c r="C224" s="50">
        <v>37</v>
      </c>
      <c r="D224" s="48">
        <v>34</v>
      </c>
      <c r="E224" s="49"/>
    </row>
    <row r="225" spans="1:5" ht="14.25">
      <c r="A225" s="45">
        <v>2080713</v>
      </c>
      <c r="B225" s="45" t="s">
        <v>205</v>
      </c>
      <c r="C225" s="50">
        <v>2</v>
      </c>
      <c r="D225" s="48">
        <v>1</v>
      </c>
      <c r="E225" s="49"/>
    </row>
    <row r="226" spans="1:5" ht="14.25">
      <c r="A226" s="45">
        <v>2080799</v>
      </c>
      <c r="B226" s="45" t="s">
        <v>206</v>
      </c>
      <c r="C226" s="50">
        <v>100</v>
      </c>
      <c r="D226" s="48">
        <v>57</v>
      </c>
      <c r="E226" s="49"/>
    </row>
    <row r="227" spans="1:5" ht="14.25">
      <c r="A227" s="45">
        <v>20808</v>
      </c>
      <c r="B227" s="46" t="s">
        <v>207</v>
      </c>
      <c r="C227" s="47">
        <v>2339</v>
      </c>
      <c r="D227" s="48">
        <f>SUM(D228:D234)</f>
        <v>2874</v>
      </c>
      <c r="E227" s="49">
        <f>(D227-C227)/C227</f>
        <v>0.22873022659256093</v>
      </c>
    </row>
    <row r="228" spans="1:5" ht="14.25">
      <c r="A228" s="45">
        <v>2080801</v>
      </c>
      <c r="B228" s="45" t="s">
        <v>208</v>
      </c>
      <c r="C228" s="50">
        <v>97</v>
      </c>
      <c r="D228" s="48">
        <v>118</v>
      </c>
      <c r="E228" s="49"/>
    </row>
    <row r="229" spans="1:5" ht="14.25">
      <c r="A229" s="45">
        <v>2080802</v>
      </c>
      <c r="B229" s="45" t="s">
        <v>209</v>
      </c>
      <c r="C229" s="50">
        <v>354</v>
      </c>
      <c r="D229" s="48">
        <v>478</v>
      </c>
      <c r="E229" s="49"/>
    </row>
    <row r="230" spans="1:5" ht="14.25">
      <c r="A230" s="45">
        <v>2080803</v>
      </c>
      <c r="B230" s="45" t="s">
        <v>210</v>
      </c>
      <c r="C230" s="50">
        <v>519</v>
      </c>
      <c r="D230" s="48">
        <v>536</v>
      </c>
      <c r="E230" s="49"/>
    </row>
    <row r="231" spans="1:5" ht="14.25">
      <c r="A231" s="45">
        <v>2080804</v>
      </c>
      <c r="B231" s="45" t="s">
        <v>211</v>
      </c>
      <c r="C231" s="50">
        <v>2</v>
      </c>
      <c r="D231" s="48">
        <v>2</v>
      </c>
      <c r="E231" s="49"/>
    </row>
    <row r="232" spans="1:5" ht="14.25">
      <c r="A232" s="45">
        <v>2080805</v>
      </c>
      <c r="B232" s="45" t="s">
        <v>212</v>
      </c>
      <c r="C232" s="50">
        <v>791</v>
      </c>
      <c r="D232" s="48">
        <v>732</v>
      </c>
      <c r="E232" s="49"/>
    </row>
    <row r="233" spans="1:5" ht="14.25">
      <c r="A233" s="45">
        <v>2080806</v>
      </c>
      <c r="B233" s="45" t="s">
        <v>213</v>
      </c>
      <c r="C233" s="50">
        <v>262</v>
      </c>
      <c r="D233" s="48">
        <v>346</v>
      </c>
      <c r="E233" s="49"/>
    </row>
    <row r="234" spans="1:5" ht="14.25">
      <c r="A234" s="45">
        <v>2080899</v>
      </c>
      <c r="B234" s="45" t="s">
        <v>214</v>
      </c>
      <c r="C234" s="50">
        <v>314</v>
      </c>
      <c r="D234" s="48">
        <v>662</v>
      </c>
      <c r="E234" s="49"/>
    </row>
    <row r="235" spans="1:5" ht="14.25">
      <c r="A235" s="45">
        <v>20809</v>
      </c>
      <c r="B235" s="46" t="s">
        <v>215</v>
      </c>
      <c r="C235" s="50">
        <v>935</v>
      </c>
      <c r="D235" s="48">
        <f>SUM(D236:D239)</f>
        <v>891</v>
      </c>
      <c r="E235" s="49">
        <f>(D235-C235)/C235</f>
        <v>-0.047058823529411764</v>
      </c>
    </row>
    <row r="236" spans="1:5" ht="14.25">
      <c r="A236" s="45">
        <v>2080901</v>
      </c>
      <c r="B236" s="45" t="s">
        <v>216</v>
      </c>
      <c r="C236" s="50">
        <v>450</v>
      </c>
      <c r="D236" s="48">
        <v>478</v>
      </c>
      <c r="E236" s="49"/>
    </row>
    <row r="237" spans="1:5" ht="14.25">
      <c r="A237" s="45">
        <v>2080902</v>
      </c>
      <c r="B237" s="45" t="s">
        <v>217</v>
      </c>
      <c r="C237" s="50">
        <v>350</v>
      </c>
      <c r="D237" s="48">
        <v>265</v>
      </c>
      <c r="E237" s="49"/>
    </row>
    <row r="238" spans="1:5" ht="14.25">
      <c r="A238" s="45">
        <v>2080903</v>
      </c>
      <c r="B238" s="45" t="s">
        <v>218</v>
      </c>
      <c r="C238" s="50">
        <v>91</v>
      </c>
      <c r="D238" s="48">
        <v>82</v>
      </c>
      <c r="E238" s="49"/>
    </row>
    <row r="239" spans="1:5" ht="14.25">
      <c r="A239" s="45">
        <v>2080904</v>
      </c>
      <c r="B239" s="45" t="s">
        <v>219</v>
      </c>
      <c r="C239" s="50">
        <v>44</v>
      </c>
      <c r="D239" s="48">
        <v>66</v>
      </c>
      <c r="E239" s="49"/>
    </row>
    <row r="240" spans="1:5" ht="14.25">
      <c r="A240" s="45">
        <v>20810</v>
      </c>
      <c r="B240" s="46" t="s">
        <v>220</v>
      </c>
      <c r="C240" s="47">
        <v>1306</v>
      </c>
      <c r="D240" s="48">
        <f>SUM(D241:D243)</f>
        <v>1385</v>
      </c>
      <c r="E240" s="49">
        <f>(D240-C240)/C240</f>
        <v>0.06049004594180704</v>
      </c>
    </row>
    <row r="241" spans="1:5" ht="14.25">
      <c r="A241" s="45">
        <v>2081001</v>
      </c>
      <c r="B241" s="45" t="s">
        <v>221</v>
      </c>
      <c r="C241" s="50">
        <v>525</v>
      </c>
      <c r="D241" s="48">
        <v>549</v>
      </c>
      <c r="E241" s="49"/>
    </row>
    <row r="242" spans="1:5" ht="14.25">
      <c r="A242" s="45">
        <v>2081002</v>
      </c>
      <c r="B242" s="45" t="s">
        <v>222</v>
      </c>
      <c r="C242" s="50">
        <v>691</v>
      </c>
      <c r="D242" s="48">
        <v>725</v>
      </c>
      <c r="E242" s="49"/>
    </row>
    <row r="243" spans="1:5" ht="14.25">
      <c r="A243" s="45">
        <v>2081004</v>
      </c>
      <c r="B243" s="45" t="s">
        <v>223</v>
      </c>
      <c r="C243" s="50">
        <v>90</v>
      </c>
      <c r="D243" s="48">
        <v>111</v>
      </c>
      <c r="E243" s="49"/>
    </row>
    <row r="244" spans="1:5" ht="14.25">
      <c r="A244" s="45">
        <v>20811</v>
      </c>
      <c r="B244" s="46" t="s">
        <v>224</v>
      </c>
      <c r="C244" s="47">
        <v>3433</v>
      </c>
      <c r="D244" s="48">
        <f>SUM(D245:D250)</f>
        <v>3790</v>
      </c>
      <c r="E244" s="49">
        <f>(D244-C244)/C244</f>
        <v>0.10399067870667054</v>
      </c>
    </row>
    <row r="245" spans="1:5" ht="14.25">
      <c r="A245" s="45">
        <v>2081101</v>
      </c>
      <c r="B245" s="45" t="s">
        <v>37</v>
      </c>
      <c r="C245" s="50">
        <v>125</v>
      </c>
      <c r="D245" s="48">
        <v>140</v>
      </c>
      <c r="E245" s="49"/>
    </row>
    <row r="246" spans="1:5" ht="14.25">
      <c r="A246" s="45">
        <v>2081104</v>
      </c>
      <c r="B246" s="45" t="s">
        <v>225</v>
      </c>
      <c r="C246" s="50">
        <v>33</v>
      </c>
      <c r="D246" s="48">
        <v>149</v>
      </c>
      <c r="E246" s="49"/>
    </row>
    <row r="247" spans="1:5" ht="14.25">
      <c r="A247" s="45">
        <v>2081105</v>
      </c>
      <c r="B247" s="45" t="s">
        <v>226</v>
      </c>
      <c r="C247" s="50">
        <v>158</v>
      </c>
      <c r="D247" s="48">
        <v>216</v>
      </c>
      <c r="E247" s="49"/>
    </row>
    <row r="248" spans="1:5" ht="14.25">
      <c r="A248" s="45">
        <v>2081106</v>
      </c>
      <c r="B248" s="45" t="s">
        <v>227</v>
      </c>
      <c r="C248" s="50">
        <v>7</v>
      </c>
      <c r="D248" s="48">
        <v>14</v>
      </c>
      <c r="E248" s="49"/>
    </row>
    <row r="249" spans="1:5" ht="14.25">
      <c r="A249" s="45">
        <v>2081107</v>
      </c>
      <c r="B249" s="45" t="s">
        <v>228</v>
      </c>
      <c r="C249" s="50"/>
      <c r="D249" s="48">
        <v>2401</v>
      </c>
      <c r="E249" s="49"/>
    </row>
    <row r="250" spans="1:5" ht="14.25">
      <c r="A250" s="45">
        <v>2081199</v>
      </c>
      <c r="B250" s="45" t="s">
        <v>229</v>
      </c>
      <c r="C250" s="47">
        <v>3110</v>
      </c>
      <c r="D250" s="48">
        <v>870</v>
      </c>
      <c r="E250" s="49"/>
    </row>
    <row r="251" spans="1:5" ht="14.25">
      <c r="A251" s="45">
        <v>20815</v>
      </c>
      <c r="B251" s="46" t="s">
        <v>230</v>
      </c>
      <c r="C251" s="50">
        <v>526</v>
      </c>
      <c r="D251" s="48">
        <f>SUM(D252:D255)</f>
        <v>73</v>
      </c>
      <c r="E251" s="49">
        <f>(D251-C251)/C251</f>
        <v>-0.8612167300380228</v>
      </c>
    </row>
    <row r="252" spans="1:5" ht="14.25">
      <c r="A252" s="45">
        <v>2081501</v>
      </c>
      <c r="B252" s="45" t="s">
        <v>231</v>
      </c>
      <c r="C252" s="50">
        <v>227</v>
      </c>
      <c r="D252" s="48">
        <v>21</v>
      </c>
      <c r="E252" s="49"/>
    </row>
    <row r="253" spans="1:5" ht="14.25">
      <c r="A253" s="45">
        <v>2081502</v>
      </c>
      <c r="B253" s="45" t="s">
        <v>232</v>
      </c>
      <c r="C253" s="50">
        <v>85</v>
      </c>
      <c r="D253" s="48">
        <v>50</v>
      </c>
      <c r="E253" s="49"/>
    </row>
    <row r="254" spans="1:5" ht="14.25">
      <c r="A254" s="45">
        <v>2081503</v>
      </c>
      <c r="B254" s="45" t="s">
        <v>233</v>
      </c>
      <c r="C254" s="50">
        <v>150</v>
      </c>
      <c r="D254" s="48"/>
      <c r="E254" s="49"/>
    </row>
    <row r="255" spans="1:5" ht="14.25">
      <c r="A255" s="45">
        <v>2081599</v>
      </c>
      <c r="B255" s="45" t="s">
        <v>234</v>
      </c>
      <c r="C255" s="50">
        <v>64</v>
      </c>
      <c r="D255" s="48">
        <v>2</v>
      </c>
      <c r="E255" s="49"/>
    </row>
    <row r="256" spans="1:5" ht="14.25">
      <c r="A256" s="45">
        <v>20816</v>
      </c>
      <c r="B256" s="46" t="s">
        <v>235</v>
      </c>
      <c r="C256" s="50">
        <v>107</v>
      </c>
      <c r="D256" s="48">
        <f>SUM(D257:D258)</f>
        <v>121</v>
      </c>
      <c r="E256" s="49">
        <f>(D256-C256)/C256</f>
        <v>0.1308411214953271</v>
      </c>
    </row>
    <row r="257" spans="1:5" ht="14.25">
      <c r="A257" s="45">
        <v>2081601</v>
      </c>
      <c r="B257" s="45" t="s">
        <v>37</v>
      </c>
      <c r="C257" s="50">
        <v>72</v>
      </c>
      <c r="D257" s="48">
        <v>86</v>
      </c>
      <c r="E257" s="49"/>
    </row>
    <row r="258" spans="1:5" ht="14.25">
      <c r="A258" s="45">
        <v>2081699</v>
      </c>
      <c r="B258" s="45" t="s">
        <v>236</v>
      </c>
      <c r="C258" s="50">
        <v>35</v>
      </c>
      <c r="D258" s="48">
        <v>35</v>
      </c>
      <c r="E258" s="49"/>
    </row>
    <row r="259" spans="1:5" ht="14.25">
      <c r="A259" s="45">
        <v>20819</v>
      </c>
      <c r="B259" s="46" t="s">
        <v>237</v>
      </c>
      <c r="C259" s="47">
        <v>3464</v>
      </c>
      <c r="D259" s="48">
        <f>SUM(D260:D261)</f>
        <v>4481</v>
      </c>
      <c r="E259" s="49">
        <f>(D259-C259)/C259</f>
        <v>0.29359122401847576</v>
      </c>
    </row>
    <row r="260" spans="1:5" ht="14.25">
      <c r="A260" s="45">
        <v>2081901</v>
      </c>
      <c r="B260" s="45" t="s">
        <v>238</v>
      </c>
      <c r="C260" s="50">
        <v>431</v>
      </c>
      <c r="D260" s="48">
        <v>419</v>
      </c>
      <c r="E260" s="49"/>
    </row>
    <row r="261" spans="1:5" ht="14.25">
      <c r="A261" s="45">
        <v>2081902</v>
      </c>
      <c r="B261" s="45" t="s">
        <v>239</v>
      </c>
      <c r="C261" s="47">
        <v>3033</v>
      </c>
      <c r="D261" s="48">
        <v>4062</v>
      </c>
      <c r="E261" s="49"/>
    </row>
    <row r="262" spans="1:5" ht="14.25">
      <c r="A262" s="45">
        <v>20820</v>
      </c>
      <c r="B262" s="46" t="s">
        <v>240</v>
      </c>
      <c r="C262" s="50">
        <v>372</v>
      </c>
      <c r="D262" s="48">
        <f>SUM(D263:D263)</f>
        <v>320</v>
      </c>
      <c r="E262" s="49">
        <f>(D262-C262)/C262</f>
        <v>-0.13978494623655913</v>
      </c>
    </row>
    <row r="263" spans="1:5" ht="14.25">
      <c r="A263" s="45">
        <v>2082001</v>
      </c>
      <c r="B263" s="45" t="s">
        <v>241</v>
      </c>
      <c r="C263" s="50">
        <v>372</v>
      </c>
      <c r="D263" s="48">
        <v>320</v>
      </c>
      <c r="E263" s="49"/>
    </row>
    <row r="264" spans="1:5" ht="14.25">
      <c r="A264" s="45">
        <v>20821</v>
      </c>
      <c r="B264" s="46" t="s">
        <v>242</v>
      </c>
      <c r="C264" s="50">
        <v>449</v>
      </c>
      <c r="D264" s="48">
        <f>SUM(D265:D265)</f>
        <v>488</v>
      </c>
      <c r="E264" s="49">
        <f>(D264-C264)/C264</f>
        <v>0.08685968819599109</v>
      </c>
    </row>
    <row r="265" spans="1:5" ht="14.25">
      <c r="A265" s="45">
        <v>2082102</v>
      </c>
      <c r="B265" s="45" t="s">
        <v>243</v>
      </c>
      <c r="C265" s="50">
        <v>449</v>
      </c>
      <c r="D265" s="48">
        <v>488</v>
      </c>
      <c r="E265" s="49"/>
    </row>
    <row r="266" spans="1:5" ht="14.25">
      <c r="A266" s="45">
        <v>20825</v>
      </c>
      <c r="B266" s="46" t="s">
        <v>244</v>
      </c>
      <c r="C266" s="50">
        <v>186</v>
      </c>
      <c r="D266" s="48">
        <f>SUM(D267:D267)</f>
        <v>189</v>
      </c>
      <c r="E266" s="49">
        <f>(D266-C266)/C266</f>
        <v>0.016129032258064516</v>
      </c>
    </row>
    <row r="267" spans="1:5" ht="14.25">
      <c r="A267" s="45">
        <v>2082502</v>
      </c>
      <c r="B267" s="45" t="s">
        <v>245</v>
      </c>
      <c r="C267" s="50">
        <v>186</v>
      </c>
      <c r="D267" s="48">
        <v>189</v>
      </c>
      <c r="E267" s="49"/>
    </row>
    <row r="268" spans="1:5" ht="14.25">
      <c r="A268" s="45">
        <v>20826</v>
      </c>
      <c r="B268" s="46" t="s">
        <v>246</v>
      </c>
      <c r="C268" s="47">
        <v>17710</v>
      </c>
      <c r="D268" s="48">
        <f>SUM(D269:D270)</f>
        <v>21058</v>
      </c>
      <c r="E268" s="49">
        <f>(D268-C268)/C268</f>
        <v>0.18904573687182383</v>
      </c>
    </row>
    <row r="269" spans="1:5" ht="14.25">
      <c r="A269" s="45">
        <v>2082602</v>
      </c>
      <c r="B269" s="45" t="s">
        <v>247</v>
      </c>
      <c r="C269" s="47">
        <v>6890</v>
      </c>
      <c r="D269" s="48">
        <v>8428</v>
      </c>
      <c r="E269" s="49"/>
    </row>
    <row r="270" spans="1:5" ht="14.25">
      <c r="A270" s="45">
        <v>2082699</v>
      </c>
      <c r="B270" s="45" t="s">
        <v>248</v>
      </c>
      <c r="C270" s="47">
        <v>10820</v>
      </c>
      <c r="D270" s="48">
        <v>12630</v>
      </c>
      <c r="E270" s="49"/>
    </row>
    <row r="271" spans="1:5" ht="14.25">
      <c r="A271" s="45">
        <v>20899</v>
      </c>
      <c r="B271" s="46" t="s">
        <v>249</v>
      </c>
      <c r="C271" s="47">
        <v>3853</v>
      </c>
      <c r="D271" s="48">
        <f>D272</f>
        <v>8313</v>
      </c>
      <c r="E271" s="49">
        <f>(D271-C271)/C271</f>
        <v>1.1575395795484038</v>
      </c>
    </row>
    <row r="272" spans="1:5" ht="14.25">
      <c r="A272" s="45">
        <v>2089901</v>
      </c>
      <c r="B272" s="45" t="s">
        <v>250</v>
      </c>
      <c r="C272" s="47">
        <v>3853</v>
      </c>
      <c r="D272" s="48">
        <v>8313</v>
      </c>
      <c r="E272" s="49"/>
    </row>
    <row r="273" spans="1:5" ht="14.25">
      <c r="A273" s="45">
        <v>210</v>
      </c>
      <c r="B273" s="46" t="s">
        <v>251</v>
      </c>
      <c r="C273" s="47">
        <v>52622</v>
      </c>
      <c r="D273" s="48">
        <f>SUM(D274,D277,D279,D283,D289,D291,D294,D298,D301,D304,D306,D308)</f>
        <v>60487</v>
      </c>
      <c r="E273" s="49">
        <f>(D273-C273)/C273</f>
        <v>0.14946220212078598</v>
      </c>
    </row>
    <row r="274" spans="1:5" ht="14.25">
      <c r="A274" s="45">
        <v>21001</v>
      </c>
      <c r="B274" s="46" t="s">
        <v>252</v>
      </c>
      <c r="C274" s="50">
        <v>675</v>
      </c>
      <c r="D274" s="48">
        <f>SUM(D275:D276)</f>
        <v>1010</v>
      </c>
      <c r="E274" s="49">
        <f>(D274-C274)/C274</f>
        <v>0.4962962962962963</v>
      </c>
    </row>
    <row r="275" spans="1:5" ht="14.25">
      <c r="A275" s="45">
        <v>2100101</v>
      </c>
      <c r="B275" s="45" t="s">
        <v>37</v>
      </c>
      <c r="C275" s="50">
        <v>539</v>
      </c>
      <c r="D275" s="48">
        <v>658</v>
      </c>
      <c r="E275" s="49"/>
    </row>
    <row r="276" spans="1:5" ht="14.25">
      <c r="A276" s="45">
        <v>2100199</v>
      </c>
      <c r="B276" s="45" t="s">
        <v>253</v>
      </c>
      <c r="C276" s="50">
        <v>136</v>
      </c>
      <c r="D276" s="48">
        <v>352</v>
      </c>
      <c r="E276" s="49"/>
    </row>
    <row r="277" spans="1:5" ht="14.25">
      <c r="A277" s="45">
        <v>21002</v>
      </c>
      <c r="B277" s="46" t="s">
        <v>254</v>
      </c>
      <c r="C277" s="47">
        <v>1366</v>
      </c>
      <c r="D277" s="48">
        <f>SUM(D278:D278)</f>
        <v>1331</v>
      </c>
      <c r="E277" s="49">
        <f>(D277-C277)/C277</f>
        <v>-0.02562225475841874</v>
      </c>
    </row>
    <row r="278" spans="1:5" ht="14.25">
      <c r="A278" s="45">
        <v>2100201</v>
      </c>
      <c r="B278" s="45" t="s">
        <v>255</v>
      </c>
      <c r="C278" s="47">
        <v>1366</v>
      </c>
      <c r="D278" s="48">
        <v>1331</v>
      </c>
      <c r="E278" s="49"/>
    </row>
    <row r="279" spans="1:5" ht="14.25">
      <c r="A279" s="45">
        <v>21003</v>
      </c>
      <c r="B279" s="46" t="s">
        <v>256</v>
      </c>
      <c r="C279" s="47">
        <v>5325</v>
      </c>
      <c r="D279" s="48">
        <f>SUM(D280:D282)</f>
        <v>5848</v>
      </c>
      <c r="E279" s="49">
        <f>(D279-C279)/C279</f>
        <v>0.09821596244131456</v>
      </c>
    </row>
    <row r="280" spans="1:5" ht="14.25">
      <c r="A280" s="45">
        <v>2100301</v>
      </c>
      <c r="B280" s="45" t="s">
        <v>257</v>
      </c>
      <c r="C280" s="47">
        <v>1931</v>
      </c>
      <c r="D280" s="48">
        <v>2147</v>
      </c>
      <c r="E280" s="49"/>
    </row>
    <row r="281" spans="1:5" ht="14.25">
      <c r="A281" s="45">
        <v>2100302</v>
      </c>
      <c r="B281" s="45" t="s">
        <v>258</v>
      </c>
      <c r="C281" s="47">
        <v>3175</v>
      </c>
      <c r="D281" s="48">
        <v>3649</v>
      </c>
      <c r="E281" s="49"/>
    </row>
    <row r="282" spans="1:5" ht="14.25">
      <c r="A282" s="45">
        <v>2100399</v>
      </c>
      <c r="B282" s="45" t="s">
        <v>259</v>
      </c>
      <c r="C282" s="50">
        <v>219</v>
      </c>
      <c r="D282" s="48">
        <v>52</v>
      </c>
      <c r="E282" s="49"/>
    </row>
    <row r="283" spans="1:5" ht="14.25">
      <c r="A283" s="45">
        <v>21004</v>
      </c>
      <c r="B283" s="46" t="s">
        <v>260</v>
      </c>
      <c r="C283" s="47">
        <v>2704</v>
      </c>
      <c r="D283" s="48">
        <f>SUM(D284:D288)</f>
        <v>3394</v>
      </c>
      <c r="E283" s="49">
        <f>(D283-C283)/C283</f>
        <v>0.2551775147928994</v>
      </c>
    </row>
    <row r="284" spans="1:5" ht="14.25">
      <c r="A284" s="45">
        <v>2100402</v>
      </c>
      <c r="B284" s="45" t="s">
        <v>261</v>
      </c>
      <c r="C284" s="50">
        <v>14</v>
      </c>
      <c r="D284" s="48">
        <v>18</v>
      </c>
      <c r="E284" s="49"/>
    </row>
    <row r="285" spans="1:5" ht="14.25">
      <c r="A285" s="45">
        <v>2100408</v>
      </c>
      <c r="B285" s="45" t="s">
        <v>262</v>
      </c>
      <c r="C285" s="47">
        <v>1869</v>
      </c>
      <c r="D285" s="48">
        <v>2170</v>
      </c>
      <c r="E285" s="49"/>
    </row>
    <row r="286" spans="1:5" ht="14.25">
      <c r="A286" s="45">
        <v>2100409</v>
      </c>
      <c r="B286" s="45" t="s">
        <v>263</v>
      </c>
      <c r="C286" s="50">
        <v>378</v>
      </c>
      <c r="D286" s="48">
        <v>552</v>
      </c>
      <c r="E286" s="49"/>
    </row>
    <row r="287" spans="1:5" ht="14.25">
      <c r="A287" s="45">
        <v>2100410</v>
      </c>
      <c r="B287" s="45" t="s">
        <v>264</v>
      </c>
      <c r="C287" s="50">
        <v>27</v>
      </c>
      <c r="D287" s="48">
        <v>22</v>
      </c>
      <c r="E287" s="49"/>
    </row>
    <row r="288" spans="1:5" ht="14.25">
      <c r="A288" s="45">
        <v>2100499</v>
      </c>
      <c r="B288" s="45" t="s">
        <v>265</v>
      </c>
      <c r="C288" s="50">
        <v>416</v>
      </c>
      <c r="D288" s="48">
        <v>632</v>
      </c>
      <c r="E288" s="49"/>
    </row>
    <row r="289" spans="1:5" ht="14.25">
      <c r="A289" s="45">
        <v>21006</v>
      </c>
      <c r="B289" s="46" t="s">
        <v>266</v>
      </c>
      <c r="C289" s="50">
        <v>20</v>
      </c>
      <c r="D289" s="48">
        <f>SUM(D290:D290)</f>
        <v>53</v>
      </c>
      <c r="E289" s="49">
        <f>(D289-C289)/C289</f>
        <v>1.65</v>
      </c>
    </row>
    <row r="290" spans="1:5" ht="14.25">
      <c r="A290" s="45">
        <v>2100601</v>
      </c>
      <c r="B290" s="45" t="s">
        <v>267</v>
      </c>
      <c r="C290" s="50">
        <v>20</v>
      </c>
      <c r="D290" s="48">
        <v>53</v>
      </c>
      <c r="E290" s="49"/>
    </row>
    <row r="291" spans="1:5" ht="14.25">
      <c r="A291" s="45">
        <v>21007</v>
      </c>
      <c r="B291" s="46" t="s">
        <v>268</v>
      </c>
      <c r="C291" s="47">
        <v>1516</v>
      </c>
      <c r="D291" s="48">
        <f>SUM(D292:D293)</f>
        <v>1740</v>
      </c>
      <c r="E291" s="49">
        <f>(D291-C291)/C291</f>
        <v>0.14775725593667546</v>
      </c>
    </row>
    <row r="292" spans="1:5" ht="14.25">
      <c r="A292" s="45">
        <v>2100717</v>
      </c>
      <c r="B292" s="45" t="s">
        <v>269</v>
      </c>
      <c r="C292" s="50">
        <v>518</v>
      </c>
      <c r="D292" s="48">
        <v>442</v>
      </c>
      <c r="E292" s="49"/>
    </row>
    <row r="293" spans="1:5" ht="14.25">
      <c r="A293" s="45">
        <v>2100799</v>
      </c>
      <c r="B293" s="45" t="s">
        <v>270</v>
      </c>
      <c r="C293" s="50">
        <v>998</v>
      </c>
      <c r="D293" s="48">
        <v>1298</v>
      </c>
      <c r="E293" s="49"/>
    </row>
    <row r="294" spans="1:5" ht="14.25">
      <c r="A294" s="45">
        <v>21010</v>
      </c>
      <c r="B294" s="46" t="s">
        <v>271</v>
      </c>
      <c r="C294" s="50">
        <v>561</v>
      </c>
      <c r="D294" s="48">
        <f>SUM(D295:D297)</f>
        <v>420</v>
      </c>
      <c r="E294" s="49">
        <f>(D294-C294)/C294</f>
        <v>-0.25133689839572193</v>
      </c>
    </row>
    <row r="295" spans="1:5" ht="14.25">
      <c r="A295" s="45">
        <v>2101016</v>
      </c>
      <c r="B295" s="45" t="s">
        <v>272</v>
      </c>
      <c r="C295" s="50">
        <v>411</v>
      </c>
      <c r="D295" s="48">
        <v>311</v>
      </c>
      <c r="E295" s="49"/>
    </row>
    <row r="296" spans="1:5" ht="14.25">
      <c r="A296" s="45">
        <v>2101050</v>
      </c>
      <c r="B296" s="45" t="s">
        <v>48</v>
      </c>
      <c r="C296" s="50">
        <v>75</v>
      </c>
      <c r="D296" s="48">
        <v>58</v>
      </c>
      <c r="E296" s="49"/>
    </row>
    <row r="297" spans="1:5" ht="14.25">
      <c r="A297" s="45">
        <v>2101099</v>
      </c>
      <c r="B297" s="45" t="s">
        <v>273</v>
      </c>
      <c r="C297" s="50">
        <v>75</v>
      </c>
      <c r="D297" s="48">
        <v>51</v>
      </c>
      <c r="E297" s="49"/>
    </row>
    <row r="298" spans="1:5" ht="14.25">
      <c r="A298" s="45">
        <v>21011</v>
      </c>
      <c r="B298" s="46" t="s">
        <v>274</v>
      </c>
      <c r="C298" s="47">
        <v>10232</v>
      </c>
      <c r="D298" s="48">
        <f>SUM(D299:D300)</f>
        <v>9252</v>
      </c>
      <c r="E298" s="49">
        <f>(D298-C298)/C298</f>
        <v>-0.09577795152462862</v>
      </c>
    </row>
    <row r="299" spans="1:5" ht="14.25">
      <c r="A299" s="45">
        <v>2101101</v>
      </c>
      <c r="B299" s="45" t="s">
        <v>275</v>
      </c>
      <c r="C299" s="47">
        <v>3905</v>
      </c>
      <c r="D299" s="48">
        <v>3524</v>
      </c>
      <c r="E299" s="49"/>
    </row>
    <row r="300" spans="1:5" ht="14.25">
      <c r="A300" s="45">
        <v>2101102</v>
      </c>
      <c r="B300" s="45" t="s">
        <v>276</v>
      </c>
      <c r="C300" s="47">
        <v>6327</v>
      </c>
      <c r="D300" s="48">
        <v>5728</v>
      </c>
      <c r="E300" s="49"/>
    </row>
    <row r="301" spans="1:5" ht="14.25">
      <c r="A301" s="45">
        <v>21012</v>
      </c>
      <c r="B301" s="46" t="s">
        <v>277</v>
      </c>
      <c r="C301" s="47">
        <v>23880</v>
      </c>
      <c r="D301" s="48">
        <f>SUM(D302:D303)</f>
        <v>33708</v>
      </c>
      <c r="E301" s="49">
        <f>(D301-C301)/C301</f>
        <v>0.4115577889447236</v>
      </c>
    </row>
    <row r="302" spans="1:5" ht="14.25">
      <c r="A302" s="45">
        <v>2101201</v>
      </c>
      <c r="B302" s="45" t="s">
        <v>278</v>
      </c>
      <c r="C302" s="50">
        <v>0</v>
      </c>
      <c r="D302" s="48">
        <v>33483</v>
      </c>
      <c r="E302" s="49"/>
    </row>
    <row r="303" spans="1:5" ht="14.25">
      <c r="A303" s="45">
        <v>2101202</v>
      </c>
      <c r="B303" s="45" t="s">
        <v>279</v>
      </c>
      <c r="C303" s="47">
        <v>23880</v>
      </c>
      <c r="D303" s="48">
        <v>225</v>
      </c>
      <c r="E303" s="49"/>
    </row>
    <row r="304" spans="1:5" ht="14.25">
      <c r="A304" s="45">
        <v>21013</v>
      </c>
      <c r="B304" s="46" t="s">
        <v>280</v>
      </c>
      <c r="C304" s="47">
        <v>2849</v>
      </c>
      <c r="D304" s="48">
        <f>SUM(D305:D305)</f>
        <v>3000</v>
      </c>
      <c r="E304" s="49">
        <f>(D304-C304)/C304</f>
        <v>0.053001053001053004</v>
      </c>
    </row>
    <row r="305" spans="1:5" ht="14.25">
      <c r="A305" s="45">
        <v>2101301</v>
      </c>
      <c r="B305" s="45" t="s">
        <v>281</v>
      </c>
      <c r="C305" s="47">
        <v>2849</v>
      </c>
      <c r="D305" s="48">
        <v>3000</v>
      </c>
      <c r="E305" s="49"/>
    </row>
    <row r="306" spans="1:5" ht="14.25">
      <c r="A306" s="45">
        <v>21014</v>
      </c>
      <c r="B306" s="46" t="s">
        <v>282</v>
      </c>
      <c r="C306" s="50">
        <v>287</v>
      </c>
      <c r="D306" s="48">
        <f>SUM(D307:D307)</f>
        <v>110</v>
      </c>
      <c r="E306" s="49">
        <f>(D306-C306)/C306</f>
        <v>-0.6167247386759582</v>
      </c>
    </row>
    <row r="307" spans="1:5" ht="14.25">
      <c r="A307" s="45">
        <v>2101401</v>
      </c>
      <c r="B307" s="45" t="s">
        <v>283</v>
      </c>
      <c r="C307" s="50">
        <v>287</v>
      </c>
      <c r="D307" s="48">
        <v>110</v>
      </c>
      <c r="E307" s="49"/>
    </row>
    <row r="308" spans="1:5" ht="14.25">
      <c r="A308" s="45">
        <v>21099</v>
      </c>
      <c r="B308" s="46" t="s">
        <v>284</v>
      </c>
      <c r="C308" s="47">
        <v>3207</v>
      </c>
      <c r="D308" s="48">
        <f>D309</f>
        <v>621</v>
      </c>
      <c r="E308" s="49">
        <f>(D308-C308)/C308</f>
        <v>-0.8063610851262862</v>
      </c>
    </row>
    <row r="309" spans="1:5" ht="14.25">
      <c r="A309" s="45">
        <v>2109901</v>
      </c>
      <c r="B309" s="45" t="s">
        <v>285</v>
      </c>
      <c r="C309" s="47">
        <v>3207</v>
      </c>
      <c r="D309" s="48">
        <v>621</v>
      </c>
      <c r="E309" s="49"/>
    </row>
    <row r="310" spans="1:5" ht="14.25">
      <c r="A310" s="45">
        <v>211</v>
      </c>
      <c r="B310" s="46" t="s">
        <v>286</v>
      </c>
      <c r="C310" s="47">
        <v>6170</v>
      </c>
      <c r="D310" s="48">
        <v>8700</v>
      </c>
      <c r="E310" s="49">
        <f>(D310-C310)/C310</f>
        <v>0.4100486223662885</v>
      </c>
    </row>
    <row r="311" spans="1:5" ht="14.25">
      <c r="A311" s="45">
        <v>21102</v>
      </c>
      <c r="B311" s="46" t="s">
        <v>287</v>
      </c>
      <c r="C311" s="50">
        <v>20</v>
      </c>
      <c r="D311" s="48">
        <f>SUM(D312:D312)</f>
        <v>10</v>
      </c>
      <c r="E311" s="49">
        <f>(D311-C311)/C311</f>
        <v>-0.5</v>
      </c>
    </row>
    <row r="312" spans="1:5" ht="14.25">
      <c r="A312" s="45">
        <v>2110299</v>
      </c>
      <c r="B312" s="45" t="s">
        <v>288</v>
      </c>
      <c r="C312" s="50">
        <v>20</v>
      </c>
      <c r="D312" s="48">
        <v>10</v>
      </c>
      <c r="E312" s="49"/>
    </row>
    <row r="313" spans="1:5" ht="14.25">
      <c r="A313" s="45">
        <v>21103</v>
      </c>
      <c r="B313" s="46" t="s">
        <v>289</v>
      </c>
      <c r="C313" s="50">
        <v>59</v>
      </c>
      <c r="D313" s="48">
        <f>SUM(D314:D315)</f>
        <v>644</v>
      </c>
      <c r="E313" s="49">
        <f>(D313-C313)/C313</f>
        <v>9.915254237288135</v>
      </c>
    </row>
    <row r="314" spans="1:5" ht="14.25">
      <c r="A314" s="51" t="s">
        <v>290</v>
      </c>
      <c r="B314" s="51" t="s">
        <v>291</v>
      </c>
      <c r="C314" s="50"/>
      <c r="D314" s="48">
        <v>500</v>
      </c>
      <c r="E314" s="49"/>
    </row>
    <row r="315" spans="1:5" ht="14.25">
      <c r="A315" s="45">
        <v>2110399</v>
      </c>
      <c r="B315" s="45" t="s">
        <v>292</v>
      </c>
      <c r="C315" s="50">
        <v>59</v>
      </c>
      <c r="D315" s="48">
        <v>144</v>
      </c>
      <c r="E315" s="49"/>
    </row>
    <row r="316" spans="1:5" ht="14.25">
      <c r="A316" s="45">
        <v>21104</v>
      </c>
      <c r="B316" s="46" t="s">
        <v>293</v>
      </c>
      <c r="C316" s="50">
        <v>59</v>
      </c>
      <c r="D316" s="48">
        <f>SUM(D317:D319)</f>
        <v>2430</v>
      </c>
      <c r="E316" s="49">
        <f>(D316-C316)/C316</f>
        <v>40.186440677966104</v>
      </c>
    </row>
    <row r="317" spans="1:5" ht="14.25">
      <c r="A317" s="45">
        <v>2110401</v>
      </c>
      <c r="B317" s="45" t="s">
        <v>294</v>
      </c>
      <c r="C317" s="50">
        <v>59</v>
      </c>
      <c r="D317" s="48">
        <v>20</v>
      </c>
      <c r="E317" s="49"/>
    </row>
    <row r="318" spans="1:5" ht="14.25">
      <c r="A318" s="45">
        <v>2110402</v>
      </c>
      <c r="B318" s="45" t="s">
        <v>295</v>
      </c>
      <c r="C318" s="50">
        <v>0</v>
      </c>
      <c r="D318" s="48">
        <v>2400</v>
      </c>
      <c r="E318" s="49"/>
    </row>
    <row r="319" spans="1:5" ht="14.25">
      <c r="A319" s="45">
        <v>2110499</v>
      </c>
      <c r="B319" s="45" t="s">
        <v>296</v>
      </c>
      <c r="C319" s="50"/>
      <c r="D319" s="48">
        <v>10</v>
      </c>
      <c r="E319" s="49"/>
    </row>
    <row r="320" spans="1:5" ht="14.25">
      <c r="A320" s="45">
        <v>21105</v>
      </c>
      <c r="B320" s="46" t="s">
        <v>297</v>
      </c>
      <c r="C320" s="50">
        <v>127</v>
      </c>
      <c r="D320" s="48">
        <f>SUM(D321:D321)</f>
        <v>133</v>
      </c>
      <c r="E320" s="49">
        <f>(D320-C320)/C320</f>
        <v>0.047244094488188976</v>
      </c>
    </row>
    <row r="321" spans="1:5" ht="14.25">
      <c r="A321" s="45">
        <v>2110599</v>
      </c>
      <c r="B321" s="45" t="s">
        <v>298</v>
      </c>
      <c r="C321" s="50">
        <v>127</v>
      </c>
      <c r="D321" s="48">
        <v>133</v>
      </c>
      <c r="E321" s="49"/>
    </row>
    <row r="322" spans="1:5" ht="14.25">
      <c r="A322" s="45">
        <v>21111</v>
      </c>
      <c r="B322" s="46" t="s">
        <v>299</v>
      </c>
      <c r="C322" s="47">
        <v>3091</v>
      </c>
      <c r="D322" s="48">
        <f>SUM(D323:D324)</f>
        <v>136</v>
      </c>
      <c r="E322" s="49">
        <f>(D322-C322)/C322</f>
        <v>-0.9560012940795859</v>
      </c>
    </row>
    <row r="323" spans="1:5" ht="14.25">
      <c r="A323" s="45">
        <v>2111103</v>
      </c>
      <c r="B323" s="45" t="s">
        <v>300</v>
      </c>
      <c r="C323" s="47">
        <v>3080</v>
      </c>
      <c r="D323" s="48">
        <v>20</v>
      </c>
      <c r="E323" s="49"/>
    </row>
    <row r="324" spans="1:5" ht="14.25">
      <c r="A324" s="45">
        <v>2111199</v>
      </c>
      <c r="B324" s="45" t="s">
        <v>301</v>
      </c>
      <c r="C324" s="50">
        <v>11</v>
      </c>
      <c r="D324" s="48">
        <v>116</v>
      </c>
      <c r="E324" s="49"/>
    </row>
    <row r="325" spans="1:5" ht="14.25">
      <c r="A325" s="45">
        <v>21112</v>
      </c>
      <c r="B325" s="46" t="s">
        <v>302</v>
      </c>
      <c r="C325" s="50">
        <v>68</v>
      </c>
      <c r="D325" s="48">
        <f>D326</f>
        <v>40</v>
      </c>
      <c r="E325" s="49">
        <f>(D325-C325)/C325</f>
        <v>-0.4117647058823529</v>
      </c>
    </row>
    <row r="326" spans="1:5" ht="14.25">
      <c r="A326" s="45">
        <v>2111201</v>
      </c>
      <c r="B326" s="45" t="s">
        <v>303</v>
      </c>
      <c r="C326" s="50">
        <v>68</v>
      </c>
      <c r="D326" s="48">
        <v>40</v>
      </c>
      <c r="E326" s="49"/>
    </row>
    <row r="327" spans="1:5" ht="14.25">
      <c r="A327" s="45">
        <v>21199</v>
      </c>
      <c r="B327" s="46" t="s">
        <v>304</v>
      </c>
      <c r="C327" s="47">
        <v>2896</v>
      </c>
      <c r="D327" s="48">
        <f>D328</f>
        <v>5307</v>
      </c>
      <c r="E327" s="49">
        <f>(D327-C327)/C327</f>
        <v>0.8325276243093923</v>
      </c>
    </row>
    <row r="328" spans="1:5" ht="14.25">
      <c r="A328" s="45">
        <v>2119901</v>
      </c>
      <c r="B328" s="45" t="s">
        <v>305</v>
      </c>
      <c r="C328" s="47">
        <v>2896</v>
      </c>
      <c r="D328" s="48">
        <v>5307</v>
      </c>
      <c r="E328" s="49"/>
    </row>
    <row r="329" spans="1:5" ht="14.25">
      <c r="A329" s="45">
        <v>212</v>
      </c>
      <c r="B329" s="46" t="s">
        <v>306</v>
      </c>
      <c r="C329" s="47">
        <v>32207</v>
      </c>
      <c r="D329" s="48">
        <f>SUM(D330,D336,D338,D341,D343,D345)</f>
        <v>45111</v>
      </c>
      <c r="E329" s="49">
        <f>(D329-C329)/C329</f>
        <v>0.4006582419970814</v>
      </c>
    </row>
    <row r="330" spans="1:5" ht="14.25">
      <c r="A330" s="45">
        <v>21201</v>
      </c>
      <c r="B330" s="46" t="s">
        <v>307</v>
      </c>
      <c r="C330" s="47">
        <v>5758</v>
      </c>
      <c r="D330" s="48">
        <f>SUM(D331:D335)</f>
        <v>5362</v>
      </c>
      <c r="E330" s="49">
        <f>(D330-C330)/C330</f>
        <v>-0.06877387981938173</v>
      </c>
    </row>
    <row r="331" spans="1:5" ht="14.25">
      <c r="A331" s="45">
        <v>2120101</v>
      </c>
      <c r="B331" s="45" t="s">
        <v>37</v>
      </c>
      <c r="C331" s="47">
        <v>3275</v>
      </c>
      <c r="D331" s="48">
        <v>2951</v>
      </c>
      <c r="E331" s="49"/>
    </row>
    <row r="332" spans="1:5" ht="14.25">
      <c r="A332" s="45">
        <v>2120102</v>
      </c>
      <c r="B332" s="45" t="s">
        <v>38</v>
      </c>
      <c r="C332" s="50">
        <v>122</v>
      </c>
      <c r="D332" s="48">
        <v>42</v>
      </c>
      <c r="E332" s="49"/>
    </row>
    <row r="333" spans="1:5" ht="14.25">
      <c r="A333" s="45">
        <v>2120104</v>
      </c>
      <c r="B333" s="45" t="s">
        <v>308</v>
      </c>
      <c r="C333" s="47">
        <v>1059</v>
      </c>
      <c r="D333" s="48">
        <v>669</v>
      </c>
      <c r="E333" s="49"/>
    </row>
    <row r="334" spans="1:5" ht="14.25">
      <c r="A334" s="45">
        <v>2120109</v>
      </c>
      <c r="B334" s="45" t="s">
        <v>309</v>
      </c>
      <c r="C334" s="50">
        <v>45</v>
      </c>
      <c r="D334" s="48">
        <v>52</v>
      </c>
      <c r="E334" s="49"/>
    </row>
    <row r="335" spans="1:5" ht="14.25">
      <c r="A335" s="45">
        <v>2120199</v>
      </c>
      <c r="B335" s="45" t="s">
        <v>310</v>
      </c>
      <c r="C335" s="47">
        <v>1257</v>
      </c>
      <c r="D335" s="48">
        <v>1648</v>
      </c>
      <c r="E335" s="49"/>
    </row>
    <row r="336" spans="1:5" ht="14.25">
      <c r="A336" s="45">
        <v>21202</v>
      </c>
      <c r="B336" s="46" t="s">
        <v>311</v>
      </c>
      <c r="C336" s="50">
        <v>840</v>
      </c>
      <c r="D336" s="48">
        <f>D337</f>
        <v>3409</v>
      </c>
      <c r="E336" s="49">
        <f>(D336-C336)/C336</f>
        <v>3.058333333333333</v>
      </c>
    </row>
    <row r="337" spans="1:5" ht="14.25">
      <c r="A337" s="45">
        <v>2120201</v>
      </c>
      <c r="B337" s="45" t="s">
        <v>312</v>
      </c>
      <c r="C337" s="50">
        <v>840</v>
      </c>
      <c r="D337" s="48">
        <v>3409</v>
      </c>
      <c r="E337" s="49"/>
    </row>
    <row r="338" spans="1:5" ht="14.25">
      <c r="A338" s="45">
        <v>21203</v>
      </c>
      <c r="B338" s="46" t="s">
        <v>313</v>
      </c>
      <c r="C338" s="47">
        <v>3852</v>
      </c>
      <c r="D338" s="48">
        <f>SUM(D340:D340)</f>
        <v>66</v>
      </c>
      <c r="E338" s="49">
        <f>(D338-C338)/C338</f>
        <v>-0.9828660436137072</v>
      </c>
    </row>
    <row r="339" spans="1:5" ht="14.25">
      <c r="A339" s="45">
        <v>2120303</v>
      </c>
      <c r="B339" s="45" t="s">
        <v>314</v>
      </c>
      <c r="C339" s="47">
        <v>3000</v>
      </c>
      <c r="D339" s="48"/>
      <c r="E339" s="49"/>
    </row>
    <row r="340" spans="1:5" ht="14.25">
      <c r="A340" s="45">
        <v>2120399</v>
      </c>
      <c r="B340" s="45" t="s">
        <v>315</v>
      </c>
      <c r="C340" s="50">
        <v>852</v>
      </c>
      <c r="D340" s="48">
        <v>66</v>
      </c>
      <c r="E340" s="49"/>
    </row>
    <row r="341" spans="1:5" ht="14.25">
      <c r="A341" s="45">
        <v>21205</v>
      </c>
      <c r="B341" s="46" t="s">
        <v>316</v>
      </c>
      <c r="C341" s="47">
        <v>9887</v>
      </c>
      <c r="D341" s="48">
        <f>D342</f>
        <v>8194</v>
      </c>
      <c r="E341" s="49">
        <f>(D341-C341)/C341</f>
        <v>-0.17123495499140284</v>
      </c>
    </row>
    <row r="342" spans="1:5" ht="14.25">
      <c r="A342" s="45">
        <v>2120501</v>
      </c>
      <c r="B342" s="45" t="s">
        <v>317</v>
      </c>
      <c r="C342" s="47">
        <v>9887</v>
      </c>
      <c r="D342" s="48">
        <v>8194</v>
      </c>
      <c r="E342" s="49"/>
    </row>
    <row r="343" spans="1:5" ht="14.25">
      <c r="A343" s="45">
        <v>21206</v>
      </c>
      <c r="B343" s="46" t="s">
        <v>318</v>
      </c>
      <c r="C343" s="50">
        <v>178</v>
      </c>
      <c r="D343" s="48">
        <f>D344</f>
        <v>188</v>
      </c>
      <c r="E343" s="49">
        <f>(D343-C343)/C343</f>
        <v>0.056179775280898875</v>
      </c>
    </row>
    <row r="344" spans="1:5" ht="14.25">
      <c r="A344" s="45">
        <v>2120601</v>
      </c>
      <c r="B344" s="45" t="s">
        <v>319</v>
      </c>
      <c r="C344" s="50">
        <v>178</v>
      </c>
      <c r="D344" s="48">
        <v>188</v>
      </c>
      <c r="E344" s="49"/>
    </row>
    <row r="345" spans="1:5" ht="14.25">
      <c r="A345" s="45">
        <v>21299</v>
      </c>
      <c r="B345" s="46" t="s">
        <v>320</v>
      </c>
      <c r="C345" s="47">
        <v>11692</v>
      </c>
      <c r="D345" s="48">
        <f>D346</f>
        <v>27892</v>
      </c>
      <c r="E345" s="49">
        <f>(D345-C345)/C345</f>
        <v>1.3855627779678412</v>
      </c>
    </row>
    <row r="346" spans="1:5" ht="14.25">
      <c r="A346" s="45">
        <v>2129999</v>
      </c>
      <c r="B346" s="45" t="s">
        <v>321</v>
      </c>
      <c r="C346" s="47">
        <v>11692</v>
      </c>
      <c r="D346" s="48">
        <v>27892</v>
      </c>
      <c r="E346" s="49"/>
    </row>
    <row r="347" spans="1:5" ht="14.25">
      <c r="A347" s="45">
        <v>213</v>
      </c>
      <c r="B347" s="46" t="s">
        <v>322</v>
      </c>
      <c r="C347" s="47">
        <v>56812</v>
      </c>
      <c r="D347" s="48">
        <v>60108</v>
      </c>
      <c r="E347" s="49">
        <f>(D347-C347)/C347</f>
        <v>0.058015912131239876</v>
      </c>
    </row>
    <row r="348" spans="1:5" ht="14.25">
      <c r="A348" s="45">
        <v>21301</v>
      </c>
      <c r="B348" s="46" t="s">
        <v>323</v>
      </c>
      <c r="C348" s="47">
        <v>11277</v>
      </c>
      <c r="D348" s="48">
        <f>SUM(D349:D364)</f>
        <v>13600</v>
      </c>
      <c r="E348" s="49">
        <f>(D348-C348)/C348</f>
        <v>0.20599450208388756</v>
      </c>
    </row>
    <row r="349" spans="1:5" ht="14.25">
      <c r="A349" s="45">
        <v>2130101</v>
      </c>
      <c r="B349" s="45" t="s">
        <v>37</v>
      </c>
      <c r="C349" s="47">
        <v>1056</v>
      </c>
      <c r="D349" s="48">
        <v>1151</v>
      </c>
      <c r="E349" s="49"/>
    </row>
    <row r="350" spans="1:5" ht="14.25">
      <c r="A350" s="45">
        <v>2130104</v>
      </c>
      <c r="B350" s="45" t="s">
        <v>48</v>
      </c>
      <c r="C350" s="47">
        <v>3475</v>
      </c>
      <c r="D350" s="48">
        <v>3832</v>
      </c>
      <c r="E350" s="49"/>
    </row>
    <row r="351" spans="1:5" ht="14.25">
      <c r="A351" s="45">
        <v>2130106</v>
      </c>
      <c r="B351" s="45" t="s">
        <v>324</v>
      </c>
      <c r="C351" s="47">
        <v>1065</v>
      </c>
      <c r="D351" s="48">
        <v>40</v>
      </c>
      <c r="E351" s="49"/>
    </row>
    <row r="352" spans="1:5" ht="14.25">
      <c r="A352" s="45">
        <v>2130108</v>
      </c>
      <c r="B352" s="45" t="s">
        <v>325</v>
      </c>
      <c r="C352" s="50">
        <v>373</v>
      </c>
      <c r="D352" s="48">
        <v>549</v>
      </c>
      <c r="E352" s="49"/>
    </row>
    <row r="353" spans="1:5" ht="14.25">
      <c r="A353" s="45">
        <v>2130109</v>
      </c>
      <c r="B353" s="45" t="s">
        <v>326</v>
      </c>
      <c r="C353" s="50">
        <v>151</v>
      </c>
      <c r="D353" s="48">
        <v>85</v>
      </c>
      <c r="E353" s="49"/>
    </row>
    <row r="354" spans="1:5" ht="14.25">
      <c r="A354" s="45">
        <v>2130111</v>
      </c>
      <c r="B354" s="45" t="s">
        <v>327</v>
      </c>
      <c r="C354" s="50">
        <v>2</v>
      </c>
      <c r="D354" s="48"/>
      <c r="E354" s="49"/>
    </row>
    <row r="355" spans="1:5" ht="14.25">
      <c r="A355" s="45">
        <v>2130112</v>
      </c>
      <c r="B355" s="45" t="s">
        <v>328</v>
      </c>
      <c r="C355" s="50">
        <v>19</v>
      </c>
      <c r="D355" s="48">
        <v>44</v>
      </c>
      <c r="E355" s="49"/>
    </row>
    <row r="356" spans="1:5" ht="14.25">
      <c r="A356" s="45">
        <v>2130119</v>
      </c>
      <c r="B356" s="45" t="s">
        <v>329</v>
      </c>
      <c r="C356" s="50">
        <v>5</v>
      </c>
      <c r="D356" s="48">
        <v>35</v>
      </c>
      <c r="E356" s="49"/>
    </row>
    <row r="357" spans="1:5" ht="14.25">
      <c r="A357" s="45">
        <v>2130120</v>
      </c>
      <c r="B357" s="45" t="s">
        <v>330</v>
      </c>
      <c r="C357" s="50">
        <v>35</v>
      </c>
      <c r="D357" s="48"/>
      <c r="E357" s="49"/>
    </row>
    <row r="358" spans="1:5" ht="14.25">
      <c r="A358" s="45">
        <v>2130122</v>
      </c>
      <c r="B358" s="45" t="s">
        <v>331</v>
      </c>
      <c r="C358" s="50">
        <v>103</v>
      </c>
      <c r="D358" s="48">
        <v>214</v>
      </c>
      <c r="E358" s="49"/>
    </row>
    <row r="359" spans="1:5" ht="14.25">
      <c r="A359" s="45">
        <v>2130125</v>
      </c>
      <c r="B359" s="45" t="s">
        <v>332</v>
      </c>
      <c r="C359" s="50">
        <v>70</v>
      </c>
      <c r="D359" s="48">
        <v>122</v>
      </c>
      <c r="E359" s="49"/>
    </row>
    <row r="360" spans="1:5" ht="14.25">
      <c r="A360" s="45">
        <v>2130126</v>
      </c>
      <c r="B360" s="45" t="s">
        <v>333</v>
      </c>
      <c r="C360" s="50">
        <v>333</v>
      </c>
      <c r="D360" s="48">
        <v>1064</v>
      </c>
      <c r="E360" s="49"/>
    </row>
    <row r="361" spans="1:5" ht="14.25">
      <c r="A361" s="45">
        <v>2130135</v>
      </c>
      <c r="B361" s="45" t="s">
        <v>334</v>
      </c>
      <c r="C361" s="50">
        <v>5</v>
      </c>
      <c r="D361" s="48">
        <v>333</v>
      </c>
      <c r="E361" s="49"/>
    </row>
    <row r="362" spans="1:5" ht="14.25">
      <c r="A362" s="45">
        <v>2130148</v>
      </c>
      <c r="B362" s="45" t="s">
        <v>335</v>
      </c>
      <c r="C362" s="50">
        <v>40</v>
      </c>
      <c r="D362" s="48">
        <v>282</v>
      </c>
      <c r="E362" s="49"/>
    </row>
    <row r="363" spans="1:5" ht="14.25">
      <c r="A363" s="45">
        <v>2130152</v>
      </c>
      <c r="B363" s="45" t="s">
        <v>336</v>
      </c>
      <c r="C363" s="50">
        <v>163</v>
      </c>
      <c r="D363" s="48">
        <v>114</v>
      </c>
      <c r="E363" s="49"/>
    </row>
    <row r="364" spans="1:5" ht="14.25">
      <c r="A364" s="45">
        <v>2130199</v>
      </c>
      <c r="B364" s="45" t="s">
        <v>337</v>
      </c>
      <c r="C364" s="47">
        <v>4382</v>
      </c>
      <c r="D364" s="48">
        <v>5735</v>
      </c>
      <c r="E364" s="49"/>
    </row>
    <row r="365" spans="1:5" ht="14.25">
      <c r="A365" s="45">
        <v>21302</v>
      </c>
      <c r="B365" s="46" t="s">
        <v>338</v>
      </c>
      <c r="C365" s="47">
        <v>8309</v>
      </c>
      <c r="D365" s="48">
        <f>SUM(D366:D380)</f>
        <v>8100</v>
      </c>
      <c r="E365" s="49">
        <f>(D365-C365)/C365</f>
        <v>-0.02515344806835961</v>
      </c>
    </row>
    <row r="366" spans="1:5" ht="14.25">
      <c r="A366" s="45">
        <v>2130201</v>
      </c>
      <c r="B366" s="45" t="s">
        <v>37</v>
      </c>
      <c r="C366" s="50">
        <v>568</v>
      </c>
      <c r="D366" s="48">
        <v>629</v>
      </c>
      <c r="E366" s="49"/>
    </row>
    <row r="367" spans="1:5" ht="14.25">
      <c r="A367" s="45">
        <v>2130202</v>
      </c>
      <c r="B367" s="45" t="s">
        <v>339</v>
      </c>
      <c r="C367" s="50"/>
      <c r="D367" s="48">
        <v>25</v>
      </c>
      <c r="E367" s="49"/>
    </row>
    <row r="368" spans="1:5" ht="14.25">
      <c r="A368" s="45">
        <v>2130204</v>
      </c>
      <c r="B368" s="45" t="s">
        <v>340</v>
      </c>
      <c r="C368" s="47">
        <v>1402</v>
      </c>
      <c r="D368" s="48">
        <v>1512</v>
      </c>
      <c r="E368" s="49"/>
    </row>
    <row r="369" spans="1:5" ht="14.25">
      <c r="A369" s="45">
        <v>2130205</v>
      </c>
      <c r="B369" s="45" t="s">
        <v>341</v>
      </c>
      <c r="C369" s="50">
        <v>146</v>
      </c>
      <c r="D369" s="48">
        <v>441</v>
      </c>
      <c r="E369" s="49"/>
    </row>
    <row r="370" spans="1:5" ht="14.25">
      <c r="A370" s="45">
        <v>2130206</v>
      </c>
      <c r="B370" s="45" t="s">
        <v>342</v>
      </c>
      <c r="C370" s="50">
        <v>8</v>
      </c>
      <c r="D370" s="48">
        <v>8</v>
      </c>
      <c r="E370" s="49"/>
    </row>
    <row r="371" spans="1:5" ht="14.25">
      <c r="A371" s="45">
        <v>2130207</v>
      </c>
      <c r="B371" s="45" t="s">
        <v>343</v>
      </c>
      <c r="C371" s="50">
        <v>6</v>
      </c>
      <c r="D371" s="48">
        <v>14</v>
      </c>
      <c r="E371" s="49"/>
    </row>
    <row r="372" spans="1:5" ht="14.25">
      <c r="A372" s="45">
        <v>2130208</v>
      </c>
      <c r="B372" s="45" t="s">
        <v>344</v>
      </c>
      <c r="C372" s="50">
        <v>240</v>
      </c>
      <c r="D372" s="48">
        <v>36</v>
      </c>
      <c r="E372" s="49"/>
    </row>
    <row r="373" spans="1:5" ht="14.25">
      <c r="A373" s="45">
        <v>2130209</v>
      </c>
      <c r="B373" s="45" t="s">
        <v>345</v>
      </c>
      <c r="C373" s="47">
        <v>2849</v>
      </c>
      <c r="D373" s="48">
        <v>3078</v>
      </c>
      <c r="E373" s="49"/>
    </row>
    <row r="374" spans="1:5" ht="14.25">
      <c r="A374" s="45">
        <v>2130210</v>
      </c>
      <c r="B374" s="45" t="s">
        <v>346</v>
      </c>
      <c r="C374" s="47"/>
      <c r="D374" s="48">
        <v>22</v>
      </c>
      <c r="E374" s="49"/>
    </row>
    <row r="375" spans="1:5" ht="14.25">
      <c r="A375" s="45">
        <v>2130211</v>
      </c>
      <c r="B375" s="45" t="s">
        <v>347</v>
      </c>
      <c r="C375" s="50">
        <v>0</v>
      </c>
      <c r="D375" s="48">
        <v>27</v>
      </c>
      <c r="E375" s="49"/>
    </row>
    <row r="376" spans="1:5" ht="14.25">
      <c r="A376" s="45">
        <v>2130213</v>
      </c>
      <c r="B376" s="45" t="s">
        <v>348</v>
      </c>
      <c r="C376" s="50">
        <v>20</v>
      </c>
      <c r="D376" s="48">
        <v>14</v>
      </c>
      <c r="E376" s="49"/>
    </row>
    <row r="377" spans="1:5" ht="14.25">
      <c r="A377" s="45">
        <v>2130221</v>
      </c>
      <c r="B377" s="45" t="s">
        <v>349</v>
      </c>
      <c r="C377" s="50"/>
      <c r="D377" s="48">
        <v>3</v>
      </c>
      <c r="E377" s="49"/>
    </row>
    <row r="378" spans="1:5" ht="14.25">
      <c r="A378" s="45">
        <v>2130227</v>
      </c>
      <c r="B378" s="45" t="s">
        <v>350</v>
      </c>
      <c r="C378" s="50"/>
      <c r="D378" s="48">
        <v>3</v>
      </c>
      <c r="E378" s="49"/>
    </row>
    <row r="379" spans="1:5" ht="14.25">
      <c r="A379" s="45">
        <v>2130234</v>
      </c>
      <c r="B379" s="45" t="s">
        <v>351</v>
      </c>
      <c r="C379" s="50">
        <v>803</v>
      </c>
      <c r="D379" s="48">
        <v>1131</v>
      </c>
      <c r="E379" s="49"/>
    </row>
    <row r="380" spans="1:5" ht="14.25">
      <c r="A380" s="45">
        <v>2130299</v>
      </c>
      <c r="B380" s="45" t="s">
        <v>352</v>
      </c>
      <c r="C380" s="47">
        <v>2267</v>
      </c>
      <c r="D380" s="48">
        <v>1157</v>
      </c>
      <c r="E380" s="49"/>
    </row>
    <row r="381" spans="1:5" ht="14.25">
      <c r="A381" s="45">
        <v>21303</v>
      </c>
      <c r="B381" s="46" t="s">
        <v>353</v>
      </c>
      <c r="C381" s="47">
        <v>20635</v>
      </c>
      <c r="D381" s="48">
        <f>SUM(D382:D391)</f>
        <v>13725</v>
      </c>
      <c r="E381" s="49">
        <f>(D381-C381)/C381</f>
        <v>-0.33486794281560456</v>
      </c>
    </row>
    <row r="382" spans="1:5" ht="14.25">
      <c r="A382" s="45">
        <v>2130301</v>
      </c>
      <c r="B382" s="45" t="s">
        <v>37</v>
      </c>
      <c r="C382" s="50">
        <v>607</v>
      </c>
      <c r="D382" s="48">
        <v>712</v>
      </c>
      <c r="E382" s="49"/>
    </row>
    <row r="383" spans="1:5" ht="14.25">
      <c r="A383" s="45">
        <v>2130204</v>
      </c>
      <c r="B383" s="45" t="s">
        <v>354</v>
      </c>
      <c r="C383" s="50"/>
      <c r="D383" s="48">
        <v>14</v>
      </c>
      <c r="E383" s="49"/>
    </row>
    <row r="384" spans="1:5" ht="14.25">
      <c r="A384" s="45">
        <v>2130305</v>
      </c>
      <c r="B384" s="45" t="s">
        <v>355</v>
      </c>
      <c r="C384" s="47">
        <v>1765</v>
      </c>
      <c r="D384" s="48">
        <v>3434</v>
      </c>
      <c r="E384" s="49"/>
    </row>
    <row r="385" spans="1:5" ht="14.25">
      <c r="A385" s="45">
        <v>2130306</v>
      </c>
      <c r="B385" s="45" t="s">
        <v>356</v>
      </c>
      <c r="C385" s="50">
        <v>41</v>
      </c>
      <c r="D385" s="48">
        <v>50</v>
      </c>
      <c r="E385" s="49"/>
    </row>
    <row r="386" spans="1:5" ht="14.25">
      <c r="A386" s="45">
        <v>2130308</v>
      </c>
      <c r="B386" s="45" t="s">
        <v>357</v>
      </c>
      <c r="C386" s="50">
        <v>44</v>
      </c>
      <c r="D386" s="48">
        <v>6</v>
      </c>
      <c r="E386" s="49"/>
    </row>
    <row r="387" spans="1:5" ht="14.25">
      <c r="A387" s="45">
        <v>2130313</v>
      </c>
      <c r="B387" s="45" t="s">
        <v>358</v>
      </c>
      <c r="C387" s="50">
        <v>151</v>
      </c>
      <c r="D387" s="48">
        <v>198</v>
      </c>
      <c r="E387" s="49"/>
    </row>
    <row r="388" spans="1:5" ht="14.25">
      <c r="A388" s="45">
        <v>2130314</v>
      </c>
      <c r="B388" s="45" t="s">
        <v>359</v>
      </c>
      <c r="C388" s="50">
        <v>196</v>
      </c>
      <c r="D388" s="48">
        <v>457</v>
      </c>
      <c r="E388" s="49"/>
    </row>
    <row r="389" spans="1:5" ht="14.25">
      <c r="A389" s="45">
        <v>2130317</v>
      </c>
      <c r="B389" s="45" t="s">
        <v>360</v>
      </c>
      <c r="C389" s="50">
        <v>668</v>
      </c>
      <c r="D389" s="48">
        <v>691</v>
      </c>
      <c r="E389" s="49"/>
    </row>
    <row r="390" spans="1:5" ht="14.25">
      <c r="A390" s="45">
        <v>2130334</v>
      </c>
      <c r="B390" s="45" t="s">
        <v>361</v>
      </c>
      <c r="C390" s="50">
        <v>701</v>
      </c>
      <c r="D390" s="48">
        <v>615</v>
      </c>
      <c r="E390" s="49"/>
    </row>
    <row r="391" spans="1:5" ht="14.25">
      <c r="A391" s="45">
        <v>2130399</v>
      </c>
      <c r="B391" s="45" t="s">
        <v>362</v>
      </c>
      <c r="C391" s="47">
        <f>15092+32+232+806+300</f>
        <v>16462</v>
      </c>
      <c r="D391" s="48">
        <v>7548</v>
      </c>
      <c r="E391" s="49"/>
    </row>
    <row r="392" spans="1:5" ht="14.25">
      <c r="A392" s="45">
        <v>21305</v>
      </c>
      <c r="B392" s="46" t="s">
        <v>363</v>
      </c>
      <c r="C392" s="47">
        <v>4427</v>
      </c>
      <c r="D392" s="48">
        <f>SUM(D393:D395)</f>
        <v>10957</v>
      </c>
      <c r="E392" s="49">
        <f>(D392-C392)/C392</f>
        <v>1.4750395301558619</v>
      </c>
    </row>
    <row r="393" spans="1:5" ht="14.25">
      <c r="A393" s="45">
        <v>2130504</v>
      </c>
      <c r="B393" s="45" t="s">
        <v>364</v>
      </c>
      <c r="C393" s="47">
        <v>2200</v>
      </c>
      <c r="D393" s="48">
        <v>1111</v>
      </c>
      <c r="E393" s="49"/>
    </row>
    <row r="394" spans="1:5" ht="14.25">
      <c r="A394" s="45">
        <v>2130506</v>
      </c>
      <c r="B394" s="45" t="s">
        <v>365</v>
      </c>
      <c r="C394" s="50">
        <v>440</v>
      </c>
      <c r="D394" s="48">
        <v>650</v>
      </c>
      <c r="E394" s="49"/>
    </row>
    <row r="395" spans="1:5" ht="14.25">
      <c r="A395" s="45">
        <v>2130599</v>
      </c>
      <c r="B395" s="45" t="s">
        <v>366</v>
      </c>
      <c r="C395" s="47">
        <v>1787</v>
      </c>
      <c r="D395" s="48">
        <v>9196</v>
      </c>
      <c r="E395" s="49"/>
    </row>
    <row r="396" spans="1:5" ht="14.25">
      <c r="A396" s="45">
        <v>21306</v>
      </c>
      <c r="B396" s="46" t="s">
        <v>367</v>
      </c>
      <c r="C396" s="47">
        <v>2798</v>
      </c>
      <c r="D396" s="48">
        <f>SUM(D397:D400)</f>
        <v>1762</v>
      </c>
      <c r="E396" s="49">
        <f>(D396-C396)/C396</f>
        <v>-0.37026447462473194</v>
      </c>
    </row>
    <row r="397" spans="1:5" ht="14.25">
      <c r="A397" s="45">
        <v>2130601</v>
      </c>
      <c r="B397" s="45" t="s">
        <v>155</v>
      </c>
      <c r="C397" s="50">
        <v>69</v>
      </c>
      <c r="D397" s="48">
        <v>89</v>
      </c>
      <c r="E397" s="49"/>
    </row>
    <row r="398" spans="1:5" ht="14.25">
      <c r="A398" s="45">
        <v>2130602</v>
      </c>
      <c r="B398" s="45" t="s">
        <v>368</v>
      </c>
      <c r="C398" s="50">
        <v>20</v>
      </c>
      <c r="D398" s="48">
        <v>200</v>
      </c>
      <c r="E398" s="49"/>
    </row>
    <row r="399" spans="1:5" ht="14.25">
      <c r="A399" s="45">
        <v>2130603</v>
      </c>
      <c r="B399" s="45" t="s">
        <v>369</v>
      </c>
      <c r="C399" s="50">
        <v>60</v>
      </c>
      <c r="D399" s="48">
        <v>15</v>
      </c>
      <c r="E399" s="49"/>
    </row>
    <row r="400" spans="1:5" ht="14.25">
      <c r="A400" s="45">
        <v>2130699</v>
      </c>
      <c r="B400" s="45" t="s">
        <v>370</v>
      </c>
      <c r="C400" s="47">
        <v>2649</v>
      </c>
      <c r="D400" s="48">
        <v>1458</v>
      </c>
      <c r="E400" s="49"/>
    </row>
    <row r="401" spans="1:5" ht="14.25">
      <c r="A401" s="45">
        <v>21307</v>
      </c>
      <c r="B401" s="46" t="s">
        <v>371</v>
      </c>
      <c r="C401" s="47">
        <v>7051</v>
      </c>
      <c r="D401" s="48">
        <f>SUM(D402:D404)</f>
        <v>9439</v>
      </c>
      <c r="E401" s="49">
        <f>(D401-C401)/C401</f>
        <v>0.33867536519642605</v>
      </c>
    </row>
    <row r="402" spans="1:5" ht="14.25">
      <c r="A402" s="45">
        <v>2130701</v>
      </c>
      <c r="B402" s="45" t="s">
        <v>372</v>
      </c>
      <c r="C402" s="47">
        <v>3128</v>
      </c>
      <c r="D402" s="48">
        <v>3450</v>
      </c>
      <c r="E402" s="49"/>
    </row>
    <row r="403" spans="1:5" ht="14.25">
      <c r="A403" s="45">
        <v>2130705</v>
      </c>
      <c r="B403" s="45" t="s">
        <v>373</v>
      </c>
      <c r="C403" s="47">
        <v>3459</v>
      </c>
      <c r="D403" s="48">
        <v>3481</v>
      </c>
      <c r="E403" s="49"/>
    </row>
    <row r="404" spans="1:5" ht="14.25">
      <c r="A404" s="45">
        <v>2130799</v>
      </c>
      <c r="B404" s="45" t="s">
        <v>374</v>
      </c>
      <c r="C404" s="50">
        <v>464</v>
      </c>
      <c r="D404" s="48">
        <v>2508</v>
      </c>
      <c r="E404" s="49"/>
    </row>
    <row r="405" spans="1:5" ht="14.25">
      <c r="A405" s="45">
        <v>21399</v>
      </c>
      <c r="B405" s="46" t="s">
        <v>375</v>
      </c>
      <c r="C405" s="47">
        <v>2315</v>
      </c>
      <c r="D405" s="48">
        <v>2525</v>
      </c>
      <c r="E405" s="49">
        <f>(D405-C405)/C405</f>
        <v>0.09071274298056156</v>
      </c>
    </row>
    <row r="406" spans="1:5" ht="14.25">
      <c r="A406" s="45">
        <v>2139999</v>
      </c>
      <c r="B406" s="45" t="s">
        <v>376</v>
      </c>
      <c r="C406" s="47">
        <f>2055+260</f>
        <v>2315</v>
      </c>
      <c r="D406" s="48">
        <v>2525</v>
      </c>
      <c r="E406" s="49"/>
    </row>
    <row r="407" spans="1:5" ht="14.25">
      <c r="A407" s="45">
        <v>214</v>
      </c>
      <c r="B407" s="46" t="s">
        <v>377</v>
      </c>
      <c r="C407" s="47">
        <v>7110</v>
      </c>
      <c r="D407" s="48">
        <v>8083</v>
      </c>
      <c r="E407" s="49">
        <f>(D407-C407)/C407</f>
        <v>0.1368495077355837</v>
      </c>
    </row>
    <row r="408" spans="1:5" ht="14.25">
      <c r="A408" s="45">
        <v>21401</v>
      </c>
      <c r="B408" s="46" t="s">
        <v>378</v>
      </c>
      <c r="C408" s="47">
        <v>4749</v>
      </c>
      <c r="D408" s="48">
        <f>SUM(D409:D411)</f>
        <v>5555</v>
      </c>
      <c r="E408" s="49">
        <f>(D408-C408)/C408</f>
        <v>0.16971994104021898</v>
      </c>
    </row>
    <row r="409" spans="1:5" ht="14.25">
      <c r="A409" s="45">
        <v>2140101</v>
      </c>
      <c r="B409" s="45" t="s">
        <v>37</v>
      </c>
      <c r="C409" s="50">
        <v>291</v>
      </c>
      <c r="D409" s="48">
        <v>333</v>
      </c>
      <c r="E409" s="49"/>
    </row>
    <row r="410" spans="1:5" ht="14.25">
      <c r="A410" s="45">
        <v>2140104</v>
      </c>
      <c r="B410" s="45" t="s">
        <v>379</v>
      </c>
      <c r="C410" s="50">
        <v>500</v>
      </c>
      <c r="D410" s="48"/>
      <c r="E410" s="49"/>
    </row>
    <row r="411" spans="1:5" ht="14.25">
      <c r="A411" s="45">
        <v>2140199</v>
      </c>
      <c r="B411" s="45" t="s">
        <v>380</v>
      </c>
      <c r="C411" s="47">
        <v>3958</v>
      </c>
      <c r="D411" s="48">
        <v>5222</v>
      </c>
      <c r="E411" s="49"/>
    </row>
    <row r="412" spans="1:5" ht="14.25">
      <c r="A412" s="45">
        <v>21402</v>
      </c>
      <c r="B412" s="46" t="s">
        <v>381</v>
      </c>
      <c r="C412" s="50">
        <v>206</v>
      </c>
      <c r="D412" s="48">
        <f>SUM(D413:D413)</f>
        <v>318</v>
      </c>
      <c r="E412" s="49">
        <f>(D412-C412)/C412</f>
        <v>0.5436893203883495</v>
      </c>
    </row>
    <row r="413" spans="1:5" ht="14.25">
      <c r="A413" s="45">
        <v>2140299</v>
      </c>
      <c r="B413" s="45" t="s">
        <v>382</v>
      </c>
      <c r="C413" s="50">
        <v>206</v>
      </c>
      <c r="D413" s="48">
        <v>318</v>
      </c>
      <c r="E413" s="49"/>
    </row>
    <row r="414" spans="1:5" ht="14.25">
      <c r="A414" s="45">
        <v>21406</v>
      </c>
      <c r="B414" s="46" t="s">
        <v>383</v>
      </c>
      <c r="C414" s="47">
        <v>2155</v>
      </c>
      <c r="D414" s="48">
        <f>SUM(D415:D415)</f>
        <v>1204</v>
      </c>
      <c r="E414" s="49">
        <f>(D414-C414)/C414</f>
        <v>-0.44129930394431555</v>
      </c>
    </row>
    <row r="415" spans="1:5" ht="14.25">
      <c r="A415" s="45">
        <v>2140699</v>
      </c>
      <c r="B415" s="45" t="s">
        <v>384</v>
      </c>
      <c r="C415" s="47">
        <v>2155</v>
      </c>
      <c r="D415" s="48">
        <v>1204</v>
      </c>
      <c r="E415" s="49"/>
    </row>
    <row r="416" spans="1:5" ht="14.25">
      <c r="A416" s="45">
        <v>21499</v>
      </c>
      <c r="B416" s="46" t="s">
        <v>385</v>
      </c>
      <c r="C416" s="47"/>
      <c r="D416" s="48">
        <f>SUM(D417:D417)</f>
        <v>1006</v>
      </c>
      <c r="E416" s="49"/>
    </row>
    <row r="417" spans="1:5" ht="14.25">
      <c r="A417" s="45">
        <v>2149999</v>
      </c>
      <c r="B417" s="45" t="s">
        <v>386</v>
      </c>
      <c r="C417" s="47"/>
      <c r="D417" s="48">
        <v>1006</v>
      </c>
      <c r="E417" s="49"/>
    </row>
    <row r="418" spans="1:5" ht="14.25">
      <c r="A418" s="45">
        <v>215</v>
      </c>
      <c r="B418" s="46" t="s">
        <v>387</v>
      </c>
      <c r="C418" s="47">
        <v>17494</v>
      </c>
      <c r="D418" s="48">
        <v>6339</v>
      </c>
      <c r="E418" s="49">
        <f>(D418-C418)/C418</f>
        <v>-0.6376471933234251</v>
      </c>
    </row>
    <row r="419" spans="1:5" ht="14.25">
      <c r="A419" s="45">
        <v>21505</v>
      </c>
      <c r="B419" s="46" t="s">
        <v>388</v>
      </c>
      <c r="C419" s="50">
        <v>21</v>
      </c>
      <c r="D419" s="48"/>
      <c r="E419" s="49"/>
    </row>
    <row r="420" spans="1:5" ht="14.25">
      <c r="A420" s="45">
        <v>2150510</v>
      </c>
      <c r="B420" s="45" t="s">
        <v>389</v>
      </c>
      <c r="C420" s="50">
        <v>21</v>
      </c>
      <c r="D420" s="48"/>
      <c r="E420" s="49"/>
    </row>
    <row r="421" spans="1:5" ht="14.25">
      <c r="A421" s="45">
        <v>21506</v>
      </c>
      <c r="B421" s="46" t="s">
        <v>390</v>
      </c>
      <c r="C421" s="50">
        <v>891</v>
      </c>
      <c r="D421" s="48">
        <f>SUM(D422:D424)</f>
        <v>731</v>
      </c>
      <c r="E421" s="49">
        <f>(D421-C421)/C421</f>
        <v>-0.17957351290684623</v>
      </c>
    </row>
    <row r="422" spans="1:5" ht="14.25">
      <c r="A422" s="45">
        <v>2150601</v>
      </c>
      <c r="B422" s="45" t="s">
        <v>37</v>
      </c>
      <c r="C422" s="50">
        <v>437</v>
      </c>
      <c r="D422" s="48">
        <v>472</v>
      </c>
      <c r="E422" s="49"/>
    </row>
    <row r="423" spans="1:5" ht="14.25">
      <c r="A423" s="45">
        <v>2150605</v>
      </c>
      <c r="B423" s="45" t="s">
        <v>391</v>
      </c>
      <c r="C423" s="50">
        <v>222</v>
      </c>
      <c r="D423" s="48">
        <v>109</v>
      </c>
      <c r="E423" s="49"/>
    </row>
    <row r="424" spans="1:5" ht="14.25">
      <c r="A424" s="45">
        <v>2150699</v>
      </c>
      <c r="B424" s="45" t="s">
        <v>392</v>
      </c>
      <c r="C424" s="50">
        <v>232</v>
      </c>
      <c r="D424" s="48">
        <v>150</v>
      </c>
      <c r="E424" s="49"/>
    </row>
    <row r="425" spans="1:5" ht="14.25">
      <c r="A425" s="45">
        <v>21508</v>
      </c>
      <c r="B425" s="46" t="s">
        <v>393</v>
      </c>
      <c r="C425" s="47">
        <v>15954</v>
      </c>
      <c r="D425" s="48">
        <f>SUM(D426:D426)</f>
        <v>5608</v>
      </c>
      <c r="E425" s="49">
        <f>(D425-C425)/C425</f>
        <v>-0.6484894070452552</v>
      </c>
    </row>
    <row r="426" spans="1:5" ht="14.25">
      <c r="A426" s="45">
        <v>2150805</v>
      </c>
      <c r="B426" s="45" t="s">
        <v>394</v>
      </c>
      <c r="C426" s="47">
        <v>9000</v>
      </c>
      <c r="D426" s="48">
        <v>5608</v>
      </c>
      <c r="E426" s="49"/>
    </row>
    <row r="427" spans="1:5" ht="14.25">
      <c r="A427" s="45">
        <v>2150899</v>
      </c>
      <c r="B427" s="45" t="s">
        <v>395</v>
      </c>
      <c r="C427" s="47">
        <v>6954</v>
      </c>
      <c r="D427" s="48"/>
      <c r="E427" s="49"/>
    </row>
    <row r="428" spans="1:5" ht="14.25">
      <c r="A428" s="45">
        <v>21599</v>
      </c>
      <c r="B428" s="46" t="s">
        <v>396</v>
      </c>
      <c r="C428" s="50">
        <v>628</v>
      </c>
      <c r="D428" s="48"/>
      <c r="E428" s="49"/>
    </row>
    <row r="429" spans="1:5" ht="14.25">
      <c r="A429" s="45">
        <v>2159999</v>
      </c>
      <c r="B429" s="45" t="s">
        <v>397</v>
      </c>
      <c r="C429" s="50">
        <v>628</v>
      </c>
      <c r="D429" s="48"/>
      <c r="E429" s="49"/>
    </row>
    <row r="430" spans="1:5" ht="14.25">
      <c r="A430" s="45">
        <v>216</v>
      </c>
      <c r="B430" s="46" t="s">
        <v>398</v>
      </c>
      <c r="C430" s="47">
        <v>2977</v>
      </c>
      <c r="D430" s="48">
        <f>SUM(D431,D434,D438,D440)</f>
        <v>4172</v>
      </c>
      <c r="E430" s="49">
        <f>(D430-C430)/C430</f>
        <v>0.4014108162579778</v>
      </c>
    </row>
    <row r="431" spans="1:5" ht="14.25">
      <c r="A431" s="45">
        <v>21602</v>
      </c>
      <c r="B431" s="46" t="s">
        <v>399</v>
      </c>
      <c r="C431" s="50">
        <v>540</v>
      </c>
      <c r="D431" s="48">
        <f>SUM(D432:D433)</f>
        <v>609</v>
      </c>
      <c r="E431" s="49">
        <f>(D431-C431)/C431</f>
        <v>0.12777777777777777</v>
      </c>
    </row>
    <row r="432" spans="1:5" ht="14.25">
      <c r="A432" s="45">
        <v>2160201</v>
      </c>
      <c r="B432" s="45" t="s">
        <v>37</v>
      </c>
      <c r="C432" s="50">
        <v>249</v>
      </c>
      <c r="D432" s="48">
        <v>239</v>
      </c>
      <c r="E432" s="49"/>
    </row>
    <row r="433" spans="1:5" ht="14.25">
      <c r="A433" s="45">
        <v>2160299</v>
      </c>
      <c r="B433" s="45" t="s">
        <v>400</v>
      </c>
      <c r="C433" s="50">
        <v>291</v>
      </c>
      <c r="D433" s="48">
        <v>370</v>
      </c>
      <c r="E433" s="49"/>
    </row>
    <row r="434" spans="1:5" ht="14.25">
      <c r="A434" s="45">
        <v>21605</v>
      </c>
      <c r="B434" s="46" t="s">
        <v>401</v>
      </c>
      <c r="C434" s="47">
        <v>2189</v>
      </c>
      <c r="D434" s="48">
        <f>SUM(D435:D437)</f>
        <v>2862</v>
      </c>
      <c r="E434" s="49">
        <f>(D434-C434)/C434</f>
        <v>0.3074463225216994</v>
      </c>
    </row>
    <row r="435" spans="1:5" ht="14.25">
      <c r="A435" s="45">
        <v>2160501</v>
      </c>
      <c r="B435" s="45" t="s">
        <v>37</v>
      </c>
      <c r="C435" s="50">
        <v>233</v>
      </c>
      <c r="D435" s="48">
        <v>217</v>
      </c>
      <c r="E435" s="49"/>
    </row>
    <row r="436" spans="1:5" ht="14.25">
      <c r="A436" s="45">
        <v>2160505</v>
      </c>
      <c r="B436" s="45" t="s">
        <v>402</v>
      </c>
      <c r="C436" s="50">
        <v>50</v>
      </c>
      <c r="D436" s="48"/>
      <c r="E436" s="49"/>
    </row>
    <row r="437" spans="1:5" ht="14.25">
      <c r="A437" s="45">
        <v>2160599</v>
      </c>
      <c r="B437" s="45" t="s">
        <v>403</v>
      </c>
      <c r="C437" s="47">
        <v>1906</v>
      </c>
      <c r="D437" s="48">
        <v>2645</v>
      </c>
      <c r="E437" s="49"/>
    </row>
    <row r="438" spans="1:5" ht="14.25">
      <c r="A438" s="45">
        <v>21606</v>
      </c>
      <c r="B438" s="46" t="s">
        <v>404</v>
      </c>
      <c r="C438" s="50">
        <v>50</v>
      </c>
      <c r="D438" s="48">
        <f aca="true" t="shared" si="0" ref="D438:D443">SUM(D439:D439)</f>
        <v>401</v>
      </c>
      <c r="E438" s="49">
        <f>(D438-C438)/C438</f>
        <v>7.02</v>
      </c>
    </row>
    <row r="439" spans="1:5" ht="14.25">
      <c r="A439" s="45">
        <v>2160699</v>
      </c>
      <c r="B439" s="45" t="s">
        <v>405</v>
      </c>
      <c r="C439" s="50">
        <v>50</v>
      </c>
      <c r="D439" s="48">
        <v>401</v>
      </c>
      <c r="E439" s="49"/>
    </row>
    <row r="440" spans="1:5" ht="14.25">
      <c r="A440" s="45">
        <v>21699</v>
      </c>
      <c r="B440" s="46" t="s">
        <v>406</v>
      </c>
      <c r="C440" s="50">
        <v>198</v>
      </c>
      <c r="D440" s="48">
        <f t="shared" si="0"/>
        <v>300</v>
      </c>
      <c r="E440" s="49">
        <f>(D440-C440)/C440</f>
        <v>0.5151515151515151</v>
      </c>
    </row>
    <row r="441" spans="1:5" ht="14.25">
      <c r="A441" s="45">
        <v>2169999</v>
      </c>
      <c r="B441" s="45" t="s">
        <v>407</v>
      </c>
      <c r="C441" s="50">
        <v>198</v>
      </c>
      <c r="D441" s="48">
        <v>300</v>
      </c>
      <c r="E441" s="49"/>
    </row>
    <row r="442" spans="1:5" ht="14.25">
      <c r="A442" s="45">
        <v>217</v>
      </c>
      <c r="B442" s="46" t="s">
        <v>408</v>
      </c>
      <c r="C442" s="50"/>
      <c r="D442" s="48">
        <v>60</v>
      </c>
      <c r="E442" s="49"/>
    </row>
    <row r="443" spans="1:5" ht="14.25">
      <c r="A443" s="45">
        <v>21702</v>
      </c>
      <c r="B443" s="46" t="s">
        <v>409</v>
      </c>
      <c r="C443" s="50"/>
      <c r="D443" s="48">
        <f t="shared" si="0"/>
        <v>60</v>
      </c>
      <c r="E443" s="49"/>
    </row>
    <row r="444" spans="1:5" ht="14.25">
      <c r="A444" s="45">
        <v>2170299</v>
      </c>
      <c r="B444" s="45" t="s">
        <v>410</v>
      </c>
      <c r="C444" s="50"/>
      <c r="D444" s="48">
        <v>60</v>
      </c>
      <c r="E444" s="49"/>
    </row>
    <row r="445" spans="1:5" ht="14.25">
      <c r="A445" s="45">
        <v>220</v>
      </c>
      <c r="B445" s="46" t="s">
        <v>411</v>
      </c>
      <c r="C445" s="47">
        <v>4513</v>
      </c>
      <c r="D445" s="48">
        <v>3324</v>
      </c>
      <c r="E445" s="49">
        <f>(D445-C445)/C445</f>
        <v>-0.26346111234212277</v>
      </c>
    </row>
    <row r="446" spans="1:5" ht="14.25">
      <c r="A446" s="45">
        <v>22001</v>
      </c>
      <c r="B446" s="46" t="s">
        <v>412</v>
      </c>
      <c r="C446" s="47">
        <v>4513</v>
      </c>
      <c r="D446" s="48">
        <f>SUM(D447:D450)</f>
        <v>3324</v>
      </c>
      <c r="E446" s="49">
        <f>(D446-C446)/C446</f>
        <v>-0.26346111234212277</v>
      </c>
    </row>
    <row r="447" spans="1:5" ht="14.25">
      <c r="A447" s="45">
        <v>2200101</v>
      </c>
      <c r="B447" s="45" t="s">
        <v>37</v>
      </c>
      <c r="C447" s="50">
        <v>11</v>
      </c>
      <c r="D447" s="48">
        <v>2025</v>
      </c>
      <c r="E447" s="49"/>
    </row>
    <row r="448" spans="1:5" ht="14.25">
      <c r="A448" s="45">
        <v>2200111</v>
      </c>
      <c r="B448" s="45" t="s">
        <v>413</v>
      </c>
      <c r="C448" s="47">
        <v>4312</v>
      </c>
      <c r="D448" s="48">
        <v>964</v>
      </c>
      <c r="E448" s="49"/>
    </row>
    <row r="449" spans="1:5" ht="14.25">
      <c r="A449" s="45">
        <v>2200150</v>
      </c>
      <c r="B449" s="45" t="s">
        <v>48</v>
      </c>
      <c r="C449" s="50">
        <v>188</v>
      </c>
      <c r="D449" s="48">
        <v>329</v>
      </c>
      <c r="E449" s="49"/>
    </row>
    <row r="450" spans="1:5" ht="14.25">
      <c r="A450" s="45">
        <v>2200199</v>
      </c>
      <c r="B450" s="45" t="s">
        <v>414</v>
      </c>
      <c r="C450" s="50">
        <v>2</v>
      </c>
      <c r="D450" s="48">
        <v>6</v>
      </c>
      <c r="E450" s="49"/>
    </row>
    <row r="451" spans="1:5" ht="14.25">
      <c r="A451" s="45">
        <v>221</v>
      </c>
      <c r="B451" s="46" t="s">
        <v>415</v>
      </c>
      <c r="C451" s="47">
        <v>9381</v>
      </c>
      <c r="D451" s="48">
        <v>10763</v>
      </c>
      <c r="E451" s="49">
        <f>(D451-C451)/C451</f>
        <v>0.14731904914188254</v>
      </c>
    </row>
    <row r="452" spans="1:5" ht="14.25">
      <c r="A452" s="45">
        <v>22101</v>
      </c>
      <c r="B452" s="46" t="s">
        <v>416</v>
      </c>
      <c r="C452" s="50">
        <v>393</v>
      </c>
      <c r="D452" s="50"/>
      <c r="E452" s="49">
        <f>(D452-C452)/C452</f>
        <v>-1</v>
      </c>
    </row>
    <row r="453" spans="1:5" ht="14.25">
      <c r="A453" s="45">
        <v>2210105</v>
      </c>
      <c r="B453" s="45" t="s">
        <v>417</v>
      </c>
      <c r="C453" s="50">
        <v>48</v>
      </c>
      <c r="D453" s="50"/>
      <c r="E453" s="49"/>
    </row>
    <row r="454" spans="1:5" ht="14.25">
      <c r="A454" s="45">
        <v>2210199</v>
      </c>
      <c r="B454" s="45" t="s">
        <v>418</v>
      </c>
      <c r="C454" s="50">
        <v>345</v>
      </c>
      <c r="D454" s="50"/>
      <c r="E454" s="49"/>
    </row>
    <row r="455" spans="1:5" ht="14.25">
      <c r="A455" s="45">
        <v>22102</v>
      </c>
      <c r="B455" s="46" t="s">
        <v>419</v>
      </c>
      <c r="C455" s="47">
        <v>8920</v>
      </c>
      <c r="D455" s="48">
        <f>SUM(D456:D456)</f>
        <v>10694</v>
      </c>
      <c r="E455" s="49">
        <f>(D455-C455)/C455</f>
        <v>0.19887892376681615</v>
      </c>
    </row>
    <row r="456" spans="1:5" ht="14.25">
      <c r="A456" s="45">
        <v>2210201</v>
      </c>
      <c r="B456" s="45" t="s">
        <v>420</v>
      </c>
      <c r="C456" s="47">
        <v>8277</v>
      </c>
      <c r="D456" s="48">
        <v>10694</v>
      </c>
      <c r="E456" s="49"/>
    </row>
    <row r="457" spans="1:5" ht="14.25">
      <c r="A457" s="45">
        <v>2210203</v>
      </c>
      <c r="B457" s="45" t="s">
        <v>421</v>
      </c>
      <c r="C457" s="50">
        <v>643</v>
      </c>
      <c r="D457" s="48"/>
      <c r="E457" s="49"/>
    </row>
    <row r="458" spans="1:5" ht="14.25">
      <c r="A458" s="45">
        <v>22103</v>
      </c>
      <c r="B458" s="46" t="s">
        <v>422</v>
      </c>
      <c r="C458" s="50">
        <v>68</v>
      </c>
      <c r="D458" s="48">
        <f>SUM(D459:D459)</f>
        <v>69</v>
      </c>
      <c r="E458" s="49">
        <f>(D458-C458)/C458</f>
        <v>0.014705882352941176</v>
      </c>
    </row>
    <row r="459" spans="1:5" ht="14.25">
      <c r="A459" s="45">
        <v>2210399</v>
      </c>
      <c r="B459" s="45" t="s">
        <v>423</v>
      </c>
      <c r="C459" s="50">
        <v>68</v>
      </c>
      <c r="D459" s="48">
        <v>69</v>
      </c>
      <c r="E459" s="49"/>
    </row>
    <row r="460" spans="1:5" ht="14.25">
      <c r="A460" s="45">
        <v>222</v>
      </c>
      <c r="B460" s="46" t="s">
        <v>424</v>
      </c>
      <c r="C460" s="50">
        <v>543</v>
      </c>
      <c r="D460" s="48">
        <v>180</v>
      </c>
      <c r="E460" s="49">
        <f>(D460-C460)/C460</f>
        <v>-0.6685082872928176</v>
      </c>
    </row>
    <row r="461" spans="1:5" ht="14.25">
      <c r="A461" s="45">
        <v>22201</v>
      </c>
      <c r="B461" s="46" t="s">
        <v>425</v>
      </c>
      <c r="C461" s="50">
        <v>43</v>
      </c>
      <c r="D461" s="48"/>
      <c r="E461" s="49">
        <f>(D461-C461)/C461</f>
        <v>-1</v>
      </c>
    </row>
    <row r="462" spans="1:5" ht="14.25">
      <c r="A462" s="45">
        <v>2220112</v>
      </c>
      <c r="B462" s="45" t="s">
        <v>426</v>
      </c>
      <c r="C462" s="50">
        <v>43</v>
      </c>
      <c r="D462" s="48"/>
      <c r="E462" s="49"/>
    </row>
    <row r="463" spans="1:5" ht="14.25">
      <c r="A463" s="45">
        <v>22204</v>
      </c>
      <c r="B463" s="46" t="s">
        <v>427</v>
      </c>
      <c r="C463" s="50">
        <v>500</v>
      </c>
      <c r="D463" s="48">
        <f>SUM(D464:D464)</f>
        <v>180</v>
      </c>
      <c r="E463" s="49">
        <f>(D463-C463)/C463</f>
        <v>-0.64</v>
      </c>
    </row>
    <row r="464" spans="1:5" ht="14.25">
      <c r="A464" s="45">
        <v>2220402</v>
      </c>
      <c r="B464" s="45" t="s">
        <v>428</v>
      </c>
      <c r="C464" s="50">
        <v>500</v>
      </c>
      <c r="D464" s="48">
        <v>180</v>
      </c>
      <c r="E464" s="49"/>
    </row>
    <row r="465" spans="1:5" ht="14.25">
      <c r="A465" s="45">
        <v>2220403</v>
      </c>
      <c r="B465" s="45" t="s">
        <v>429</v>
      </c>
      <c r="C465" s="52">
        <v>3185</v>
      </c>
      <c r="D465" s="48"/>
      <c r="E465" s="49"/>
    </row>
    <row r="466" spans="1:5" ht="14.25">
      <c r="A466" s="45">
        <v>229</v>
      </c>
      <c r="B466" s="46" t="s">
        <v>430</v>
      </c>
      <c r="C466" s="52">
        <v>3185</v>
      </c>
      <c r="D466" s="48">
        <f>D467</f>
        <v>1170</v>
      </c>
      <c r="E466" s="49">
        <f>(D466-C466)/C466</f>
        <v>-0.6326530612244898</v>
      </c>
    </row>
    <row r="467" spans="1:5" ht="14.25">
      <c r="A467" s="45">
        <v>22999</v>
      </c>
      <c r="B467" s="46" t="s">
        <v>431</v>
      </c>
      <c r="C467" s="52">
        <v>3185</v>
      </c>
      <c r="D467" s="48">
        <f>D468</f>
        <v>1170</v>
      </c>
      <c r="E467" s="49">
        <f>(D467-C467)/C467</f>
        <v>-0.6326530612244898</v>
      </c>
    </row>
    <row r="468" spans="1:5" ht="14.25">
      <c r="A468" s="45">
        <v>2299901</v>
      </c>
      <c r="B468" s="45" t="s">
        <v>432</v>
      </c>
      <c r="C468" s="47">
        <v>4312</v>
      </c>
      <c r="D468" s="48">
        <f>162+1008</f>
        <v>1170</v>
      </c>
      <c r="E468" s="49"/>
    </row>
    <row r="469" spans="1:5" ht="14.25">
      <c r="A469" s="45">
        <v>232</v>
      </c>
      <c r="B469" s="46" t="s">
        <v>433</v>
      </c>
      <c r="C469" s="47">
        <v>4312</v>
      </c>
      <c r="D469" s="48">
        <v>6027</v>
      </c>
      <c r="E469" s="49">
        <f>(D469-C469)/C469</f>
        <v>0.3977272727272727</v>
      </c>
    </row>
    <row r="470" spans="1:5" ht="14.25">
      <c r="A470" s="45">
        <v>23203</v>
      </c>
      <c r="B470" s="46" t="s">
        <v>434</v>
      </c>
      <c r="C470" s="47">
        <v>4312</v>
      </c>
      <c r="D470" s="48">
        <f>SUM(D471:D471)</f>
        <v>6027</v>
      </c>
      <c r="E470" s="49">
        <f>(D470-C470)/C470</f>
        <v>0.3977272727272727</v>
      </c>
    </row>
    <row r="471" spans="1:5" ht="14.25">
      <c r="A471" s="45">
        <v>2320301</v>
      </c>
      <c r="B471" s="45" t="s">
        <v>435</v>
      </c>
      <c r="C471" s="50">
        <v>33</v>
      </c>
      <c r="D471" s="48">
        <v>6027</v>
      </c>
      <c r="E471" s="49"/>
    </row>
    <row r="472" spans="1:5" ht="14.25">
      <c r="A472" s="45">
        <v>233</v>
      </c>
      <c r="B472" s="46" t="s">
        <v>436</v>
      </c>
      <c r="C472" s="50">
        <v>33</v>
      </c>
      <c r="D472" s="48">
        <v>41</v>
      </c>
      <c r="E472" s="49">
        <f>(D472-C472)/C472</f>
        <v>0.24242424242424243</v>
      </c>
    </row>
    <row r="473" spans="1:5" ht="14.25">
      <c r="A473" s="45">
        <v>23303</v>
      </c>
      <c r="B473" s="46" t="s">
        <v>437</v>
      </c>
      <c r="C473" s="45"/>
      <c r="D473" s="48">
        <v>41</v>
      </c>
      <c r="E473" s="49"/>
    </row>
    <row r="474" spans="1:5" ht="14.25">
      <c r="A474" s="53" t="s">
        <v>438</v>
      </c>
      <c r="B474" s="54"/>
      <c r="C474" s="54"/>
      <c r="D474" s="54"/>
      <c r="E474" s="54"/>
    </row>
    <row r="475" spans="1:5" ht="14.25">
      <c r="A475" s="54"/>
      <c r="B475" s="54"/>
      <c r="C475" s="54"/>
      <c r="D475" s="54"/>
      <c r="E475" s="54"/>
    </row>
    <row r="476" spans="1:5" ht="14.25">
      <c r="A476" s="54"/>
      <c r="B476" s="54"/>
      <c r="C476" s="54"/>
      <c r="D476" s="54"/>
      <c r="E476" s="54"/>
    </row>
    <row r="477" spans="1:5" ht="14.25">
      <c r="A477" s="54"/>
      <c r="B477" s="54"/>
      <c r="C477" s="54"/>
      <c r="D477" s="54"/>
      <c r="E477" s="54"/>
    </row>
    <row r="478" spans="1:5" ht="14.25">
      <c r="A478" s="54"/>
      <c r="B478" s="54"/>
      <c r="C478" s="54"/>
      <c r="D478" s="54"/>
      <c r="E478" s="54"/>
    </row>
    <row r="479" spans="1:5" ht="72.75" customHeight="1">
      <c r="A479" s="54"/>
      <c r="B479" s="54"/>
      <c r="C479" s="54"/>
      <c r="D479" s="54"/>
      <c r="E479" s="54"/>
    </row>
  </sheetData>
  <sheetProtection/>
  <autoFilter ref="A3:E479"/>
  <mergeCells count="2">
    <mergeCell ref="A1:E1"/>
    <mergeCell ref="A474:E479"/>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N22"/>
  <sheetViews>
    <sheetView workbookViewId="0" topLeftCell="A10">
      <selection activeCell="J6" sqref="J6"/>
    </sheetView>
  </sheetViews>
  <sheetFormatPr defaultColWidth="9.00390625" defaultRowHeight="14.25"/>
  <cols>
    <col min="1" max="1" width="34.875" style="154" customWidth="1"/>
    <col min="2" max="2" width="10.50390625" style="154" customWidth="1"/>
    <col min="3" max="3" width="10.00390625" style="154" customWidth="1"/>
    <col min="4" max="4" width="9.25390625" style="154" customWidth="1"/>
    <col min="5" max="5" width="9.50390625" style="154" customWidth="1"/>
    <col min="6" max="6" width="11.625" style="154" customWidth="1"/>
    <col min="7" max="16384" width="9.00390625" style="154" customWidth="1"/>
  </cols>
  <sheetData>
    <row r="1" spans="1:6" ht="33" customHeight="1">
      <c r="A1" s="155" t="s">
        <v>439</v>
      </c>
      <c r="B1" s="155"/>
      <c r="C1" s="155"/>
      <c r="D1" s="155"/>
      <c r="E1" s="155"/>
      <c r="F1" s="155"/>
    </row>
    <row r="2" spans="1:6" ht="15" customHeight="1">
      <c r="A2" s="156" t="s">
        <v>1</v>
      </c>
      <c r="B2" s="156"/>
      <c r="C2" s="156"/>
      <c r="D2" s="156"/>
      <c r="E2" s="156"/>
      <c r="F2" s="156"/>
    </row>
    <row r="3" spans="1:6" ht="33.75" customHeight="1">
      <c r="A3" s="157" t="s">
        <v>440</v>
      </c>
      <c r="B3" s="157" t="s">
        <v>3</v>
      </c>
      <c r="C3" s="157" t="s">
        <v>441</v>
      </c>
      <c r="D3" s="157" t="s">
        <v>5</v>
      </c>
      <c r="E3" s="157" t="s">
        <v>442</v>
      </c>
      <c r="F3" s="157" t="s">
        <v>443</v>
      </c>
    </row>
    <row r="4" spans="1:6" ht="24" customHeight="1">
      <c r="A4" s="158" t="s">
        <v>444</v>
      </c>
      <c r="B4" s="157">
        <f>B5+B6+B7+B8+B12</f>
        <v>71432</v>
      </c>
      <c r="C4" s="157">
        <f>C5+C6+C7+C8+C12</f>
        <v>106210</v>
      </c>
      <c r="D4" s="157">
        <f>D5+D6+D7+D8+D12</f>
        <v>109889</v>
      </c>
      <c r="E4" s="159">
        <f>D4/C4</f>
        <v>1.0346389228886168</v>
      </c>
      <c r="F4" s="159">
        <f>(D4-B4)/B4</f>
        <v>0.5383721581364095</v>
      </c>
    </row>
    <row r="5" spans="1:6" ht="30" customHeight="1">
      <c r="A5" s="160" t="s">
        <v>445</v>
      </c>
      <c r="B5" s="161">
        <v>366</v>
      </c>
      <c r="C5" s="161"/>
      <c r="D5" s="157"/>
      <c r="E5" s="162"/>
      <c r="F5" s="162"/>
    </row>
    <row r="6" spans="1:6" ht="30" customHeight="1">
      <c r="A6" s="163" t="s">
        <v>446</v>
      </c>
      <c r="B6" s="164">
        <v>1233</v>
      </c>
      <c r="C6" s="164">
        <v>5840</v>
      </c>
      <c r="D6" s="164">
        <v>5939</v>
      </c>
      <c r="E6" s="162">
        <f aca="true" t="shared" si="0" ref="E6:E18">D6/C6</f>
        <v>1.0169520547945206</v>
      </c>
      <c r="F6" s="162">
        <f aca="true" t="shared" si="1" ref="F6:F18">(D6-B6)/B6</f>
        <v>3.816707218167072</v>
      </c>
    </row>
    <row r="7" spans="1:6" ht="30" customHeight="1">
      <c r="A7" s="163" t="s">
        <v>447</v>
      </c>
      <c r="B7" s="164">
        <v>78</v>
      </c>
      <c r="C7" s="164">
        <v>703</v>
      </c>
      <c r="D7" s="164">
        <v>739</v>
      </c>
      <c r="E7" s="162">
        <f t="shared" si="0"/>
        <v>1.0512091038406828</v>
      </c>
      <c r="F7" s="162">
        <f t="shared" si="1"/>
        <v>8.474358974358974</v>
      </c>
    </row>
    <row r="8" spans="1:6" ht="30" customHeight="1">
      <c r="A8" s="163" t="s">
        <v>448</v>
      </c>
      <c r="B8" s="164">
        <f>B9+B10+B11</f>
        <v>22284</v>
      </c>
      <c r="C8" s="164">
        <f>C9+C10+C11</f>
        <v>91041</v>
      </c>
      <c r="D8" s="164">
        <f>D9+D10+D11</f>
        <v>89066</v>
      </c>
      <c r="E8" s="162">
        <f t="shared" si="0"/>
        <v>0.9783064773014356</v>
      </c>
      <c r="F8" s="162">
        <f t="shared" si="1"/>
        <v>2.99685873272303</v>
      </c>
    </row>
    <row r="9" spans="1:14" ht="30" customHeight="1">
      <c r="A9" s="163" t="s">
        <v>449</v>
      </c>
      <c r="B9" s="164">
        <v>21858</v>
      </c>
      <c r="C9" s="164">
        <v>86984</v>
      </c>
      <c r="D9" s="164">
        <v>87479</v>
      </c>
      <c r="E9" s="162">
        <f t="shared" si="0"/>
        <v>1.0056907017382508</v>
      </c>
      <c r="F9" s="162">
        <f t="shared" si="1"/>
        <v>3.0021502424741513</v>
      </c>
      <c r="N9" s="167"/>
    </row>
    <row r="10" spans="1:6" ht="30" customHeight="1">
      <c r="A10" s="163" t="s">
        <v>450</v>
      </c>
      <c r="B10" s="164">
        <v>451</v>
      </c>
      <c r="C10" s="164">
        <v>4057</v>
      </c>
      <c r="D10" s="164">
        <v>1587</v>
      </c>
      <c r="E10" s="162">
        <f t="shared" si="0"/>
        <v>0.39117574562484597</v>
      </c>
      <c r="F10" s="162">
        <f t="shared" si="1"/>
        <v>2.518847006651885</v>
      </c>
    </row>
    <row r="11" spans="1:6" ht="30" customHeight="1">
      <c r="A11" s="163" t="s">
        <v>451</v>
      </c>
      <c r="B11" s="164">
        <v>-25</v>
      </c>
      <c r="C11" s="164"/>
      <c r="D11" s="164"/>
      <c r="E11" s="162"/>
      <c r="F11" s="162"/>
    </row>
    <row r="12" spans="1:6" ht="30" customHeight="1">
      <c r="A12" s="163" t="s">
        <v>452</v>
      </c>
      <c r="B12" s="164">
        <v>47471</v>
      </c>
      <c r="C12" s="164">
        <v>8626</v>
      </c>
      <c r="D12" s="164">
        <v>14145</v>
      </c>
      <c r="E12" s="162">
        <f t="shared" si="0"/>
        <v>1.6398098771156968</v>
      </c>
      <c r="F12" s="162">
        <f t="shared" si="1"/>
        <v>-0.7020286069389733</v>
      </c>
    </row>
    <row r="13" spans="1:6" ht="30" customHeight="1">
      <c r="A13" s="158" t="s">
        <v>453</v>
      </c>
      <c r="B13" s="165">
        <f>B14+B15+B16+B17</f>
        <v>31609</v>
      </c>
      <c r="C13" s="165">
        <f>C14+C15+C16+C17</f>
        <v>26179</v>
      </c>
      <c r="D13" s="165">
        <f>D14+D15+D16+D17</f>
        <v>22491</v>
      </c>
      <c r="E13" s="162">
        <f t="shared" si="0"/>
        <v>0.8591237251231904</v>
      </c>
      <c r="F13" s="162">
        <f t="shared" si="1"/>
        <v>-0.28846214685690785</v>
      </c>
    </row>
    <row r="14" spans="1:6" ht="30" customHeight="1">
      <c r="A14" s="160" t="s">
        <v>454</v>
      </c>
      <c r="B14" s="164">
        <v>6369</v>
      </c>
      <c r="C14" s="164">
        <v>1481</v>
      </c>
      <c r="D14" s="164">
        <v>4322</v>
      </c>
      <c r="E14" s="162">
        <f t="shared" si="0"/>
        <v>2.9182984469952733</v>
      </c>
      <c r="F14" s="162">
        <f t="shared" si="1"/>
        <v>-0.321400533835767</v>
      </c>
    </row>
    <row r="15" spans="1:6" ht="30" customHeight="1">
      <c r="A15" s="160" t="s">
        <v>455</v>
      </c>
      <c r="B15" s="164">
        <v>5240</v>
      </c>
      <c r="C15" s="164">
        <v>1698</v>
      </c>
      <c r="D15" s="164">
        <v>5869</v>
      </c>
      <c r="E15" s="162">
        <f t="shared" si="0"/>
        <v>3.4564193168433452</v>
      </c>
      <c r="F15" s="162">
        <f t="shared" si="1"/>
        <v>0.1200381679389313</v>
      </c>
    </row>
    <row r="16" spans="1:6" ht="30" customHeight="1">
      <c r="A16" s="160" t="s">
        <v>456</v>
      </c>
      <c r="B16" s="164"/>
      <c r="C16" s="164">
        <v>8000</v>
      </c>
      <c r="D16" s="164">
        <v>8000</v>
      </c>
      <c r="E16" s="162">
        <f t="shared" si="0"/>
        <v>1</v>
      </c>
      <c r="F16" s="162"/>
    </row>
    <row r="17" spans="1:6" ht="30" customHeight="1">
      <c r="A17" s="160" t="s">
        <v>457</v>
      </c>
      <c r="B17" s="164">
        <v>20000</v>
      </c>
      <c r="C17" s="164">
        <v>15000</v>
      </c>
      <c r="D17" s="164">
        <v>4300</v>
      </c>
      <c r="E17" s="162">
        <f t="shared" si="0"/>
        <v>0.2866666666666667</v>
      </c>
      <c r="F17" s="162">
        <f t="shared" si="1"/>
        <v>-0.785</v>
      </c>
    </row>
    <row r="18" spans="1:6" ht="30" customHeight="1">
      <c r="A18" s="158" t="s">
        <v>458</v>
      </c>
      <c r="B18" s="165">
        <f>B4+B13</f>
        <v>103041</v>
      </c>
      <c r="C18" s="165">
        <f>C4+C13</f>
        <v>132389</v>
      </c>
      <c r="D18" s="165">
        <f>D4+D13</f>
        <v>132380</v>
      </c>
      <c r="E18" s="162">
        <f t="shared" si="0"/>
        <v>0.9999320185211762</v>
      </c>
      <c r="F18" s="162">
        <f t="shared" si="1"/>
        <v>0.2847313205423084</v>
      </c>
    </row>
    <row r="19" spans="1:6" ht="13.5">
      <c r="A19" s="166" t="s">
        <v>459</v>
      </c>
      <c r="B19" s="166"/>
      <c r="C19" s="166"/>
      <c r="D19" s="166"/>
      <c r="E19" s="166"/>
      <c r="F19" s="166"/>
    </row>
    <row r="20" spans="1:6" ht="13.5">
      <c r="A20" s="166"/>
      <c r="B20" s="166"/>
      <c r="C20" s="166"/>
      <c r="D20" s="166"/>
      <c r="E20" s="166"/>
      <c r="F20" s="166"/>
    </row>
    <row r="21" spans="1:6" ht="13.5">
      <c r="A21" s="166"/>
      <c r="B21" s="166"/>
      <c r="C21" s="166"/>
      <c r="D21" s="166"/>
      <c r="E21" s="166"/>
      <c r="F21" s="166"/>
    </row>
    <row r="22" spans="1:6" ht="75" customHeight="1">
      <c r="A22" s="166"/>
      <c r="B22" s="166"/>
      <c r="C22" s="166"/>
      <c r="D22" s="166"/>
      <c r="E22" s="166"/>
      <c r="F22" s="166"/>
    </row>
  </sheetData>
  <sheetProtection/>
  <mergeCells count="3">
    <mergeCell ref="A1:F1"/>
    <mergeCell ref="A2:F2"/>
    <mergeCell ref="A19:F22"/>
  </mergeCells>
  <printOptions horizontalCentered="1"/>
  <pageMargins left="0.7900000000000001" right="0.7900000000000001" top="0.98" bottom="0.7900000000000001" header="0.71" footer="0.71"/>
  <pageSetup fitToHeight="1" fitToWidth="1" horizontalDpi="600" verticalDpi="600" orientation="portrait" paperSize="9" scale="92"/>
</worksheet>
</file>

<file path=xl/worksheets/sheet4.xml><?xml version="1.0" encoding="utf-8"?>
<worksheet xmlns="http://schemas.openxmlformats.org/spreadsheetml/2006/main" xmlns:r="http://schemas.openxmlformats.org/officeDocument/2006/relationships">
  <dimension ref="A1:F55"/>
  <sheetViews>
    <sheetView zoomScaleSheetLayoutView="100" workbookViewId="0" topLeftCell="A7">
      <selection activeCell="K50" sqref="K50"/>
    </sheetView>
  </sheetViews>
  <sheetFormatPr defaultColWidth="9.00390625" defaultRowHeight="14.25"/>
  <cols>
    <col min="1" max="1" width="37.25390625" style="126" customWidth="1"/>
    <col min="2" max="2" width="10.00390625" style="127" customWidth="1"/>
    <col min="3" max="3" width="11.50390625" style="127" customWidth="1"/>
    <col min="4" max="4" width="10.125" style="126" customWidth="1"/>
    <col min="5" max="5" width="9.75390625" style="126" customWidth="1"/>
    <col min="6" max="6" width="10.625" style="126" customWidth="1"/>
    <col min="7" max="16384" width="9.00390625" style="126" customWidth="1"/>
  </cols>
  <sheetData>
    <row r="1" spans="1:6" ht="34.5" customHeight="1">
      <c r="A1" s="128" t="s">
        <v>460</v>
      </c>
      <c r="B1" s="128"/>
      <c r="C1" s="128"/>
      <c r="D1" s="128"/>
      <c r="E1" s="128"/>
      <c r="F1" s="128"/>
    </row>
    <row r="2" ht="14.25">
      <c r="F2" s="129" t="s">
        <v>1</v>
      </c>
    </row>
    <row r="3" spans="1:6" ht="30" customHeight="1">
      <c r="A3" s="130" t="s">
        <v>461</v>
      </c>
      <c r="B3" s="130" t="s">
        <v>462</v>
      </c>
      <c r="C3" s="130" t="s">
        <v>441</v>
      </c>
      <c r="D3" s="130" t="s">
        <v>5</v>
      </c>
      <c r="E3" s="130" t="s">
        <v>442</v>
      </c>
      <c r="F3" s="131" t="s">
        <v>7</v>
      </c>
    </row>
    <row r="4" spans="1:6" ht="24.75" customHeight="1">
      <c r="A4" s="132"/>
      <c r="B4" s="132"/>
      <c r="C4" s="132"/>
      <c r="D4" s="132"/>
      <c r="E4" s="132"/>
      <c r="F4" s="133"/>
    </row>
    <row r="5" spans="1:6" s="125" customFormat="1" ht="30" customHeight="1">
      <c r="A5" s="134" t="s">
        <v>463</v>
      </c>
      <c r="B5" s="135">
        <v>60538</v>
      </c>
      <c r="C5" s="135">
        <v>117331</v>
      </c>
      <c r="D5" s="135">
        <v>101144</v>
      </c>
      <c r="E5" s="136">
        <f>D5/C5</f>
        <v>0.8620398701110533</v>
      </c>
      <c r="F5" s="137">
        <f>(D5-B5)/B5</f>
        <v>0.6707522547821203</v>
      </c>
    </row>
    <row r="6" spans="1:6" s="125" customFormat="1" ht="24.75" customHeight="1">
      <c r="A6" s="138" t="s">
        <v>464</v>
      </c>
      <c r="B6" s="135">
        <v>3</v>
      </c>
      <c r="C6" s="135"/>
      <c r="D6" s="135"/>
      <c r="E6" s="136"/>
      <c r="F6" s="137"/>
    </row>
    <row r="7" spans="1:6" ht="25.5" customHeight="1">
      <c r="A7" s="139" t="s">
        <v>465</v>
      </c>
      <c r="B7" s="140">
        <v>3</v>
      </c>
      <c r="C7" s="140"/>
      <c r="D7" s="140"/>
      <c r="E7" s="136"/>
      <c r="F7" s="137"/>
    </row>
    <row r="8" spans="1:6" ht="24" customHeight="1">
      <c r="A8" s="141" t="s">
        <v>466</v>
      </c>
      <c r="B8" s="140"/>
      <c r="C8" s="140"/>
      <c r="D8" s="140"/>
      <c r="E8" s="136"/>
      <c r="F8" s="137"/>
    </row>
    <row r="9" spans="1:6" s="125" customFormat="1" ht="24.75" customHeight="1">
      <c r="A9" s="138" t="s">
        <v>467</v>
      </c>
      <c r="B9" s="135">
        <v>989</v>
      </c>
      <c r="C9" s="135">
        <v>712</v>
      </c>
      <c r="D9" s="135">
        <v>1034</v>
      </c>
      <c r="E9" s="136">
        <f aca="true" t="shared" si="0" ref="E9:E52">D9/C9</f>
        <v>1.452247191011236</v>
      </c>
      <c r="F9" s="137">
        <f aca="true" t="shared" si="1" ref="F9:F52">(D9-B9)/B9</f>
        <v>0.0455005055611729</v>
      </c>
    </row>
    <row r="10" spans="1:6" ht="30" customHeight="1">
      <c r="A10" s="139" t="s">
        <v>468</v>
      </c>
      <c r="B10" s="140">
        <v>510</v>
      </c>
      <c r="C10" s="140">
        <v>479</v>
      </c>
      <c r="D10" s="142">
        <v>835</v>
      </c>
      <c r="E10" s="136">
        <f t="shared" si="0"/>
        <v>1.7432150313152401</v>
      </c>
      <c r="F10" s="137">
        <f t="shared" si="1"/>
        <v>0.6372549019607843</v>
      </c>
    </row>
    <row r="11" spans="1:6" ht="24" customHeight="1">
      <c r="A11" s="139" t="s">
        <v>469</v>
      </c>
      <c r="B11" s="140">
        <v>480</v>
      </c>
      <c r="C11" s="140">
        <v>479</v>
      </c>
      <c r="D11" s="142">
        <v>835</v>
      </c>
      <c r="E11" s="136">
        <f t="shared" si="0"/>
        <v>1.7432150313152401</v>
      </c>
      <c r="F11" s="137">
        <f t="shared" si="1"/>
        <v>0.7395833333333334</v>
      </c>
    </row>
    <row r="12" spans="1:6" ht="30" customHeight="1">
      <c r="A12" s="139" t="s">
        <v>470</v>
      </c>
      <c r="B12" s="140">
        <v>30</v>
      </c>
      <c r="C12" s="140"/>
      <c r="D12" s="142"/>
      <c r="E12" s="136"/>
      <c r="F12" s="137"/>
    </row>
    <row r="13" spans="1:6" ht="30" customHeight="1">
      <c r="A13" s="139" t="s">
        <v>471</v>
      </c>
      <c r="B13" s="140">
        <v>479</v>
      </c>
      <c r="C13" s="140">
        <v>233</v>
      </c>
      <c r="D13" s="142">
        <v>199</v>
      </c>
      <c r="E13" s="136">
        <f t="shared" si="0"/>
        <v>0.8540772532188842</v>
      </c>
      <c r="F13" s="137">
        <f t="shared" si="1"/>
        <v>-0.5845511482254697</v>
      </c>
    </row>
    <row r="14" spans="1:6" ht="30" customHeight="1">
      <c r="A14" s="139" t="s">
        <v>472</v>
      </c>
      <c r="B14" s="140"/>
      <c r="C14" s="140">
        <v>233</v>
      </c>
      <c r="D14" s="142">
        <v>199</v>
      </c>
      <c r="E14" s="136">
        <f t="shared" si="0"/>
        <v>0.8540772532188842</v>
      </c>
      <c r="F14" s="137"/>
    </row>
    <row r="15" spans="1:6" ht="30" customHeight="1">
      <c r="A15" s="141" t="s">
        <v>473</v>
      </c>
      <c r="B15" s="140">
        <v>479</v>
      </c>
      <c r="C15" s="140"/>
      <c r="D15" s="142"/>
      <c r="E15" s="136"/>
      <c r="F15" s="137"/>
    </row>
    <row r="16" spans="1:6" s="125" customFormat="1" ht="25.5" customHeight="1">
      <c r="A16" s="138" t="s">
        <v>474</v>
      </c>
      <c r="B16" s="135">
        <v>11531</v>
      </c>
      <c r="C16" s="135">
        <v>89284</v>
      </c>
      <c r="D16" s="135">
        <v>80386</v>
      </c>
      <c r="E16" s="136">
        <f t="shared" si="0"/>
        <v>0.9003404865373416</v>
      </c>
      <c r="F16" s="137">
        <f t="shared" si="1"/>
        <v>5.971294770618333</v>
      </c>
    </row>
    <row r="17" spans="1:6" ht="30" customHeight="1">
      <c r="A17" s="143" t="s">
        <v>475</v>
      </c>
      <c r="B17" s="140">
        <v>11531</v>
      </c>
      <c r="C17" s="140">
        <v>82741</v>
      </c>
      <c r="D17" s="144">
        <v>76295</v>
      </c>
      <c r="E17" s="136">
        <f t="shared" si="0"/>
        <v>0.9220942458998562</v>
      </c>
      <c r="F17" s="137">
        <f t="shared" si="1"/>
        <v>5.616512011100512</v>
      </c>
    </row>
    <row r="18" spans="1:6" ht="30" customHeight="1">
      <c r="A18" s="141" t="s">
        <v>476</v>
      </c>
      <c r="B18" s="140">
        <v>9941</v>
      </c>
      <c r="C18" s="140">
        <v>59596</v>
      </c>
      <c r="D18" s="142">
        <v>56100</v>
      </c>
      <c r="E18" s="136">
        <f t="shared" si="0"/>
        <v>0.9413383448553594</v>
      </c>
      <c r="F18" s="137">
        <f t="shared" si="1"/>
        <v>4.643295443114375</v>
      </c>
    </row>
    <row r="19" spans="1:6" ht="25.5" customHeight="1">
      <c r="A19" s="143" t="s">
        <v>477</v>
      </c>
      <c r="B19" s="140">
        <v>71</v>
      </c>
      <c r="C19" s="140"/>
      <c r="D19" s="142"/>
      <c r="E19" s="136"/>
      <c r="F19" s="137"/>
    </row>
    <row r="20" spans="1:6" ht="24.75" customHeight="1">
      <c r="A20" s="139" t="s">
        <v>478</v>
      </c>
      <c r="B20" s="140"/>
      <c r="C20" s="140"/>
      <c r="D20" s="142"/>
      <c r="E20" s="136"/>
      <c r="F20" s="137"/>
    </row>
    <row r="21" spans="1:6" ht="24.75" customHeight="1">
      <c r="A21" s="139" t="s">
        <v>479</v>
      </c>
      <c r="B21" s="140">
        <v>1519</v>
      </c>
      <c r="C21" s="140">
        <v>17007</v>
      </c>
      <c r="D21" s="142">
        <v>16323</v>
      </c>
      <c r="E21" s="136">
        <f t="shared" si="0"/>
        <v>0.9597812665373082</v>
      </c>
      <c r="F21" s="137">
        <f t="shared" si="1"/>
        <v>9.745885450954576</v>
      </c>
    </row>
    <row r="22" spans="1:6" ht="24" customHeight="1">
      <c r="A22" s="139" t="s">
        <v>480</v>
      </c>
      <c r="B22" s="140"/>
      <c r="C22" s="140"/>
      <c r="D22" s="142"/>
      <c r="E22" s="136"/>
      <c r="F22" s="137"/>
    </row>
    <row r="23" spans="1:6" ht="30" customHeight="1">
      <c r="A23" s="143" t="s">
        <v>481</v>
      </c>
      <c r="B23" s="140"/>
      <c r="C23" s="140">
        <v>6138</v>
      </c>
      <c r="D23" s="142">
        <v>3872</v>
      </c>
      <c r="E23" s="136">
        <f t="shared" si="0"/>
        <v>0.6308243727598566</v>
      </c>
      <c r="F23" s="137"/>
    </row>
    <row r="24" spans="1:6" ht="30" customHeight="1">
      <c r="A24" s="139" t="s">
        <v>482</v>
      </c>
      <c r="B24" s="140"/>
      <c r="C24" s="140">
        <v>5840</v>
      </c>
      <c r="D24" s="142">
        <v>3438</v>
      </c>
      <c r="E24" s="136">
        <f t="shared" si="0"/>
        <v>0.5886986301369863</v>
      </c>
      <c r="F24" s="137"/>
    </row>
    <row r="25" spans="1:6" ht="30" customHeight="1">
      <c r="A25" s="139" t="s">
        <v>483</v>
      </c>
      <c r="B25" s="140"/>
      <c r="C25" s="140">
        <v>703</v>
      </c>
      <c r="D25" s="142">
        <v>653</v>
      </c>
      <c r="E25" s="136">
        <f t="shared" si="0"/>
        <v>0.9288762446657184</v>
      </c>
      <c r="F25" s="137"/>
    </row>
    <row r="26" spans="1:6" s="125" customFormat="1" ht="30" customHeight="1">
      <c r="A26" s="145" t="s">
        <v>484</v>
      </c>
      <c r="B26" s="146">
        <v>118</v>
      </c>
      <c r="C26" s="146">
        <v>50</v>
      </c>
      <c r="D26" s="146">
        <v>45</v>
      </c>
      <c r="E26" s="136">
        <f t="shared" si="0"/>
        <v>0.9</v>
      </c>
      <c r="F26" s="137">
        <f t="shared" si="1"/>
        <v>-0.6186440677966102</v>
      </c>
    </row>
    <row r="27" spans="1:6" ht="30" customHeight="1">
      <c r="A27" s="139" t="s">
        <v>485</v>
      </c>
      <c r="B27" s="147">
        <v>118</v>
      </c>
      <c r="C27" s="147">
        <v>50</v>
      </c>
      <c r="D27" s="142">
        <v>45</v>
      </c>
      <c r="E27" s="136">
        <f t="shared" si="0"/>
        <v>0.9</v>
      </c>
      <c r="F27" s="137">
        <f t="shared" si="1"/>
        <v>-0.6186440677966102</v>
      </c>
    </row>
    <row r="28" spans="1:6" ht="30" customHeight="1">
      <c r="A28" s="139" t="s">
        <v>486</v>
      </c>
      <c r="B28" s="147">
        <v>78</v>
      </c>
      <c r="C28" s="147">
        <v>50</v>
      </c>
      <c r="D28" s="142">
        <v>45</v>
      </c>
      <c r="E28" s="136">
        <f t="shared" si="0"/>
        <v>0.9</v>
      </c>
      <c r="F28" s="137">
        <f t="shared" si="1"/>
        <v>-0.4230769230769231</v>
      </c>
    </row>
    <row r="29" spans="1:6" ht="24.75" customHeight="1">
      <c r="A29" s="139" t="s">
        <v>487</v>
      </c>
      <c r="B29" s="147"/>
      <c r="C29" s="147"/>
      <c r="D29" s="142"/>
      <c r="E29" s="136"/>
      <c r="F29" s="137"/>
    </row>
    <row r="30" spans="1:6" ht="24.75" customHeight="1">
      <c r="A30" s="139" t="s">
        <v>488</v>
      </c>
      <c r="B30" s="147">
        <v>40</v>
      </c>
      <c r="C30" s="147"/>
      <c r="D30" s="142"/>
      <c r="E30" s="136"/>
      <c r="F30" s="137"/>
    </row>
    <row r="31" spans="1:6" ht="26.25" customHeight="1">
      <c r="A31" s="139" t="s">
        <v>489</v>
      </c>
      <c r="B31" s="147"/>
      <c r="C31" s="147"/>
      <c r="D31" s="142"/>
      <c r="E31" s="136"/>
      <c r="F31" s="137"/>
    </row>
    <row r="32" spans="1:6" s="125" customFormat="1" ht="30" customHeight="1">
      <c r="A32" s="138" t="s">
        <v>490</v>
      </c>
      <c r="B32" s="146"/>
      <c r="C32" s="146"/>
      <c r="D32" s="148"/>
      <c r="E32" s="136"/>
      <c r="F32" s="137"/>
    </row>
    <row r="33" spans="1:6" ht="24.75" customHeight="1">
      <c r="A33" s="139" t="s">
        <v>491</v>
      </c>
      <c r="B33" s="147"/>
      <c r="C33" s="147"/>
      <c r="D33" s="142"/>
      <c r="E33" s="136"/>
      <c r="F33" s="137"/>
    </row>
    <row r="34" spans="1:6" ht="24.75" customHeight="1">
      <c r="A34" s="139" t="s">
        <v>492</v>
      </c>
      <c r="B34" s="147"/>
      <c r="C34" s="147"/>
      <c r="D34" s="142"/>
      <c r="E34" s="136"/>
      <c r="F34" s="137"/>
    </row>
    <row r="35" spans="1:6" ht="30" customHeight="1">
      <c r="A35" s="139" t="s">
        <v>493</v>
      </c>
      <c r="B35" s="147"/>
      <c r="C35" s="147"/>
      <c r="D35" s="142"/>
      <c r="E35" s="136"/>
      <c r="F35" s="137"/>
    </row>
    <row r="36" spans="1:6" s="125" customFormat="1" ht="25.5" customHeight="1">
      <c r="A36" s="145" t="s">
        <v>494</v>
      </c>
      <c r="B36" s="148">
        <v>113</v>
      </c>
      <c r="C36" s="148"/>
      <c r="D36" s="148">
        <v>30</v>
      </c>
      <c r="E36" s="136"/>
      <c r="F36" s="137">
        <f t="shared" si="1"/>
        <v>-0.7345132743362832</v>
      </c>
    </row>
    <row r="37" spans="1:6" ht="26.25" customHeight="1">
      <c r="A37" s="139" t="s">
        <v>495</v>
      </c>
      <c r="B37" s="147">
        <v>113</v>
      </c>
      <c r="C37" s="147"/>
      <c r="D37" s="142">
        <v>30</v>
      </c>
      <c r="E37" s="136"/>
      <c r="F37" s="137">
        <f t="shared" si="1"/>
        <v>-0.7345132743362832</v>
      </c>
    </row>
    <row r="38" spans="1:6" ht="25.5" customHeight="1">
      <c r="A38" s="139" t="s">
        <v>496</v>
      </c>
      <c r="B38" s="147">
        <v>113</v>
      </c>
      <c r="C38" s="147"/>
      <c r="D38" s="142">
        <v>30</v>
      </c>
      <c r="E38" s="136"/>
      <c r="F38" s="137">
        <f t="shared" si="1"/>
        <v>-0.7345132743362832</v>
      </c>
    </row>
    <row r="39" spans="1:6" s="125" customFormat="1" ht="24" customHeight="1">
      <c r="A39" s="138" t="s">
        <v>497</v>
      </c>
      <c r="B39" s="146">
        <v>46464</v>
      </c>
      <c r="C39" s="146">
        <v>25965</v>
      </c>
      <c r="D39" s="146">
        <v>18320</v>
      </c>
      <c r="E39" s="136">
        <f t="shared" si="0"/>
        <v>0.7055651839014058</v>
      </c>
      <c r="F39" s="137">
        <f t="shared" si="1"/>
        <v>-0.6057162534435262</v>
      </c>
    </row>
    <row r="40" spans="1:6" ht="23.25" customHeight="1">
      <c r="A40" s="139" t="s">
        <v>498</v>
      </c>
      <c r="B40" s="147">
        <v>45177</v>
      </c>
      <c r="C40" s="147">
        <v>24389</v>
      </c>
      <c r="D40" s="142">
        <v>15526</v>
      </c>
      <c r="E40" s="136">
        <f t="shared" si="0"/>
        <v>0.6365984665217926</v>
      </c>
      <c r="F40" s="137">
        <f t="shared" si="1"/>
        <v>-0.6563295482214401</v>
      </c>
    </row>
    <row r="41" spans="1:6" ht="30" customHeight="1">
      <c r="A41" s="139" t="s">
        <v>499</v>
      </c>
      <c r="B41" s="147">
        <v>1287</v>
      </c>
      <c r="C41" s="147">
        <v>1576</v>
      </c>
      <c r="D41" s="149">
        <v>2794</v>
      </c>
      <c r="E41" s="136">
        <f t="shared" si="0"/>
        <v>1.7728426395939085</v>
      </c>
      <c r="F41" s="137">
        <f t="shared" si="1"/>
        <v>1.170940170940171</v>
      </c>
    </row>
    <row r="42" spans="1:6" ht="30" customHeight="1">
      <c r="A42" s="139" t="s">
        <v>500</v>
      </c>
      <c r="B42" s="147">
        <v>591</v>
      </c>
      <c r="C42" s="147">
        <v>1062</v>
      </c>
      <c r="D42" s="142">
        <v>2302</v>
      </c>
      <c r="E42" s="136">
        <f t="shared" si="0"/>
        <v>2.1676082862523542</v>
      </c>
      <c r="F42" s="137">
        <f t="shared" si="1"/>
        <v>2.895093062605753</v>
      </c>
    </row>
    <row r="43" spans="1:6" ht="30" customHeight="1">
      <c r="A43" s="139" t="s">
        <v>501</v>
      </c>
      <c r="B43" s="147">
        <v>346</v>
      </c>
      <c r="C43" s="147">
        <v>310</v>
      </c>
      <c r="D43" s="142">
        <v>230</v>
      </c>
      <c r="E43" s="136">
        <f t="shared" si="0"/>
        <v>0.7419354838709677</v>
      </c>
      <c r="F43" s="137">
        <f t="shared" si="1"/>
        <v>-0.3352601156069364</v>
      </c>
    </row>
    <row r="44" spans="1:6" ht="30" customHeight="1">
      <c r="A44" s="139" t="s">
        <v>502</v>
      </c>
      <c r="B44" s="147">
        <v>49</v>
      </c>
      <c r="C44" s="147">
        <v>24</v>
      </c>
      <c r="D44" s="142">
        <v>24</v>
      </c>
      <c r="E44" s="136">
        <f t="shared" si="0"/>
        <v>1</v>
      </c>
      <c r="F44" s="137">
        <f t="shared" si="1"/>
        <v>-0.5102040816326531</v>
      </c>
    </row>
    <row r="45" spans="1:6" ht="30" customHeight="1">
      <c r="A45" s="139" t="s">
        <v>503</v>
      </c>
      <c r="B45" s="147">
        <v>301</v>
      </c>
      <c r="C45" s="147">
        <v>180</v>
      </c>
      <c r="D45" s="142">
        <v>238</v>
      </c>
      <c r="E45" s="136">
        <f t="shared" si="0"/>
        <v>1.3222222222222222</v>
      </c>
      <c r="F45" s="137">
        <f t="shared" si="1"/>
        <v>-0.20930232558139536</v>
      </c>
    </row>
    <row r="46" spans="1:6" ht="30" customHeight="1">
      <c r="A46" s="139" t="s">
        <v>504</v>
      </c>
      <c r="B46" s="147"/>
      <c r="C46" s="147"/>
      <c r="D46" s="142"/>
      <c r="E46" s="136"/>
      <c r="F46" s="137"/>
    </row>
    <row r="47" spans="1:6" s="125" customFormat="1" ht="30" customHeight="1">
      <c r="A47" s="145" t="s">
        <v>505</v>
      </c>
      <c r="B47" s="146">
        <v>1320</v>
      </c>
      <c r="C47" s="146">
        <v>1320</v>
      </c>
      <c r="D47" s="150">
        <v>1320</v>
      </c>
      <c r="E47" s="136">
        <f t="shared" si="0"/>
        <v>1</v>
      </c>
      <c r="F47" s="137">
        <f t="shared" si="1"/>
        <v>0</v>
      </c>
    </row>
    <row r="48" spans="1:6" s="125" customFormat="1" ht="30" customHeight="1">
      <c r="A48" s="145" t="s">
        <v>506</v>
      </c>
      <c r="B48" s="146"/>
      <c r="C48" s="146"/>
      <c r="D48" s="150">
        <v>9</v>
      </c>
      <c r="E48" s="136"/>
      <c r="F48" s="137"/>
    </row>
    <row r="49" spans="1:6" s="125" customFormat="1" ht="30" customHeight="1">
      <c r="A49" s="145" t="s">
        <v>507</v>
      </c>
      <c r="B49" s="146">
        <v>42503</v>
      </c>
      <c r="C49" s="146">
        <v>15058</v>
      </c>
      <c r="D49" s="148">
        <f>D50+D51</f>
        <v>31236</v>
      </c>
      <c r="E49" s="136">
        <f t="shared" si="0"/>
        <v>2.0743790676052596</v>
      </c>
      <c r="F49" s="137">
        <f t="shared" si="1"/>
        <v>-0.2650871703173894</v>
      </c>
    </row>
    <row r="50" spans="1:6" ht="30" customHeight="1">
      <c r="A50" s="143" t="s">
        <v>508</v>
      </c>
      <c r="B50" s="147">
        <v>36556</v>
      </c>
      <c r="C50" s="147">
        <v>13000</v>
      </c>
      <c r="D50" s="142">
        <v>27000</v>
      </c>
      <c r="E50" s="136">
        <f t="shared" si="0"/>
        <v>2.076923076923077</v>
      </c>
      <c r="F50" s="137">
        <f t="shared" si="1"/>
        <v>-0.26140715614399823</v>
      </c>
    </row>
    <row r="51" spans="1:6" ht="30" customHeight="1">
      <c r="A51" s="139" t="s">
        <v>509</v>
      </c>
      <c r="B51" s="147">
        <v>5947</v>
      </c>
      <c r="C51" s="147">
        <v>2058</v>
      </c>
      <c r="D51" s="142">
        <v>4236</v>
      </c>
      <c r="E51" s="136">
        <f t="shared" si="0"/>
        <v>2.058309037900875</v>
      </c>
      <c r="F51" s="137">
        <f t="shared" si="1"/>
        <v>-0.28770808811165294</v>
      </c>
    </row>
    <row r="52" spans="1:6" s="125" customFormat="1" ht="30" customHeight="1">
      <c r="A52" s="151" t="s">
        <v>510</v>
      </c>
      <c r="B52" s="152">
        <v>103041</v>
      </c>
      <c r="C52" s="152">
        <v>132389</v>
      </c>
      <c r="D52" s="152">
        <f>D5+D49</f>
        <v>132380</v>
      </c>
      <c r="E52" s="136">
        <f t="shared" si="0"/>
        <v>0.9999320185211762</v>
      </c>
      <c r="F52" s="137">
        <f t="shared" si="1"/>
        <v>0.2847313205423084</v>
      </c>
    </row>
    <row r="53" spans="1:6" ht="30" customHeight="1">
      <c r="A53" s="153" t="s">
        <v>511</v>
      </c>
      <c r="B53" s="153"/>
      <c r="C53" s="153"/>
      <c r="D53" s="153"/>
      <c r="E53" s="153"/>
      <c r="F53" s="153"/>
    </row>
    <row r="54" spans="1:6" ht="14.25">
      <c r="A54" s="153"/>
      <c r="B54" s="153"/>
      <c r="C54" s="153"/>
      <c r="D54" s="153"/>
      <c r="E54" s="153"/>
      <c r="F54" s="153"/>
    </row>
    <row r="55" spans="1:6" ht="48" customHeight="1">
      <c r="A55" s="153"/>
      <c r="B55" s="153"/>
      <c r="C55" s="153"/>
      <c r="D55" s="153"/>
      <c r="E55" s="153"/>
      <c r="F55" s="153"/>
    </row>
  </sheetData>
  <sheetProtection/>
  <mergeCells count="8">
    <mergeCell ref="A1:F1"/>
    <mergeCell ref="A3:A4"/>
    <mergeCell ref="B3:B4"/>
    <mergeCell ref="C3:C4"/>
    <mergeCell ref="D3:D4"/>
    <mergeCell ref="E3:E4"/>
    <mergeCell ref="F3:F4"/>
    <mergeCell ref="A53:F55"/>
  </mergeCells>
  <printOptions/>
  <pageMargins left="0.75" right="0.36"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F11"/>
  <sheetViews>
    <sheetView workbookViewId="0" topLeftCell="A1">
      <selection activeCell="A1" sqref="A1:F1"/>
    </sheetView>
  </sheetViews>
  <sheetFormatPr defaultColWidth="9.00390625" defaultRowHeight="14.25"/>
  <cols>
    <col min="1" max="1" width="24.50390625" style="0" customWidth="1"/>
    <col min="2" max="2" width="13.375" style="110" customWidth="1"/>
    <col min="3" max="3" width="13.625" style="110" customWidth="1"/>
    <col min="4" max="4" width="13.00390625" style="110" customWidth="1"/>
    <col min="5" max="5" width="11.75390625" style="110" customWidth="1"/>
    <col min="6" max="6" width="11.00390625" style="0" customWidth="1"/>
  </cols>
  <sheetData>
    <row r="1" spans="1:6" ht="32.25" customHeight="1">
      <c r="A1" s="111" t="s">
        <v>512</v>
      </c>
      <c r="B1" s="111"/>
      <c r="C1" s="111"/>
      <c r="D1" s="111"/>
      <c r="E1" s="111"/>
      <c r="F1" s="111"/>
    </row>
    <row r="2" spans="1:6" ht="19.5" customHeight="1">
      <c r="A2" s="112" t="s">
        <v>513</v>
      </c>
      <c r="B2" s="112"/>
      <c r="C2" s="112"/>
      <c r="D2" s="112"/>
      <c r="E2" s="112"/>
      <c r="F2" s="112"/>
    </row>
    <row r="3" spans="1:6" s="109" customFormat="1" ht="25.5" customHeight="1">
      <c r="A3" s="113" t="s">
        <v>514</v>
      </c>
      <c r="B3" s="114" t="s">
        <v>3</v>
      </c>
      <c r="C3" s="114" t="s">
        <v>4</v>
      </c>
      <c r="D3" s="114" t="s">
        <v>5</v>
      </c>
      <c r="E3" s="114" t="s">
        <v>6</v>
      </c>
      <c r="F3" s="115" t="s">
        <v>7</v>
      </c>
    </row>
    <row r="4" spans="1:6" s="109" customFormat="1" ht="25.5" customHeight="1">
      <c r="A4" s="113" t="s">
        <v>515</v>
      </c>
      <c r="B4" s="114">
        <v>95</v>
      </c>
      <c r="C4" s="114">
        <v>24</v>
      </c>
      <c r="D4" s="114">
        <v>0</v>
      </c>
      <c r="E4" s="116" t="s">
        <v>516</v>
      </c>
      <c r="F4" s="97" t="s">
        <v>516</v>
      </c>
    </row>
    <row r="5" spans="1:6" ht="25.5" customHeight="1">
      <c r="A5" s="117" t="s">
        <v>517</v>
      </c>
      <c r="B5" s="118">
        <v>20</v>
      </c>
      <c r="C5" s="118"/>
      <c r="D5" s="118"/>
      <c r="E5" s="119"/>
      <c r="F5" s="120"/>
    </row>
    <row r="6" spans="1:6" ht="25.5" customHeight="1">
      <c r="A6" s="117" t="s">
        <v>518</v>
      </c>
      <c r="B6" s="118">
        <v>34</v>
      </c>
      <c r="C6" s="118">
        <v>24</v>
      </c>
      <c r="D6" s="118">
        <v>0</v>
      </c>
      <c r="E6" s="121" t="s">
        <v>516</v>
      </c>
      <c r="F6" s="120" t="s">
        <v>516</v>
      </c>
    </row>
    <row r="7" spans="1:6" ht="22.5" customHeight="1">
      <c r="A7" s="117" t="s">
        <v>519</v>
      </c>
      <c r="B7" s="118">
        <v>41</v>
      </c>
      <c r="C7" s="118"/>
      <c r="D7" s="118"/>
      <c r="E7" s="119"/>
      <c r="F7" s="97"/>
    </row>
    <row r="8" spans="1:6" ht="24" customHeight="1">
      <c r="A8" s="122" t="s">
        <v>520</v>
      </c>
      <c r="B8" s="118"/>
      <c r="C8" s="118"/>
      <c r="D8" s="118"/>
      <c r="E8" s="119"/>
      <c r="F8" s="97"/>
    </row>
    <row r="9" spans="1:6" ht="26.25" customHeight="1">
      <c r="A9" s="102" t="s">
        <v>521</v>
      </c>
      <c r="B9" s="123">
        <v>95</v>
      </c>
      <c r="C9" s="123">
        <v>24</v>
      </c>
      <c r="D9" s="123">
        <v>0</v>
      </c>
      <c r="E9" s="121" t="s">
        <v>516</v>
      </c>
      <c r="F9" s="97" t="s">
        <v>516</v>
      </c>
    </row>
    <row r="10" spans="1:6" ht="14.25">
      <c r="A10" s="76" t="s">
        <v>522</v>
      </c>
      <c r="B10" s="76"/>
      <c r="C10" s="76"/>
      <c r="D10" s="76"/>
      <c r="E10" s="76"/>
      <c r="F10" s="76"/>
    </row>
    <row r="11" spans="1:6" ht="30" customHeight="1">
      <c r="A11" s="124"/>
      <c r="B11" s="124"/>
      <c r="C11" s="124"/>
      <c r="D11" s="124"/>
      <c r="E11" s="124"/>
      <c r="F11" s="124"/>
    </row>
  </sheetData>
  <sheetProtection/>
  <mergeCells count="3">
    <mergeCell ref="A1:F1"/>
    <mergeCell ref="A2:F2"/>
    <mergeCell ref="A10:F11"/>
  </mergeCells>
  <printOptions horizontalCentered="1"/>
  <pageMargins left="0.98" right="0.7900000000000001" top="0.98" bottom="0.7900000000000001" header="0.71" footer="0.71"/>
  <pageSetup fitToHeight="1" fitToWidth="1" horizontalDpi="600" verticalDpi="600" orientation="portrait" paperSize="9" scale="90"/>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F10"/>
  <sheetViews>
    <sheetView workbookViewId="0" topLeftCell="A1">
      <selection activeCell="J12" sqref="J12"/>
    </sheetView>
  </sheetViews>
  <sheetFormatPr defaultColWidth="9.00390625" defaultRowHeight="14.25"/>
  <cols>
    <col min="1" max="1" width="27.25390625" style="0" customWidth="1"/>
    <col min="2" max="2" width="13.125" style="0" customWidth="1"/>
    <col min="3" max="3" width="12.50390625" style="0" customWidth="1"/>
    <col min="4" max="4" width="13.25390625" style="0" customWidth="1"/>
    <col min="5" max="5" width="11.375" style="0" customWidth="1"/>
    <col min="6" max="6" width="13.375" style="0" customWidth="1"/>
  </cols>
  <sheetData>
    <row r="1" spans="1:6" ht="27" customHeight="1">
      <c r="A1" s="87" t="s">
        <v>523</v>
      </c>
      <c r="B1" s="87"/>
      <c r="C1" s="87"/>
      <c r="D1" s="87"/>
      <c r="E1" s="87"/>
      <c r="F1" s="87"/>
    </row>
    <row r="2" spans="1:5" ht="14.25">
      <c r="A2" s="88"/>
      <c r="B2" s="89"/>
      <c r="C2" s="89"/>
      <c r="D2" s="89"/>
      <c r="E2" t="s">
        <v>1</v>
      </c>
    </row>
    <row r="3" spans="1:6" s="86" customFormat="1" ht="30.75" customHeight="1">
      <c r="A3" s="90" t="s">
        <v>31</v>
      </c>
      <c r="B3" s="91" t="s">
        <v>524</v>
      </c>
      <c r="C3" s="92" t="s">
        <v>525</v>
      </c>
      <c r="D3" s="92" t="s">
        <v>526</v>
      </c>
      <c r="E3" s="93" t="s">
        <v>6</v>
      </c>
      <c r="F3" s="94" t="s">
        <v>7</v>
      </c>
    </row>
    <row r="4" spans="1:6" s="77" customFormat="1" ht="25.5" customHeight="1">
      <c r="A4" s="95" t="s">
        <v>527</v>
      </c>
      <c r="B4" s="96">
        <v>54</v>
      </c>
      <c r="C4" s="96"/>
      <c r="D4" s="96"/>
      <c r="E4" s="97" t="s">
        <v>516</v>
      </c>
      <c r="F4" s="97" t="s">
        <v>516</v>
      </c>
    </row>
    <row r="5" spans="1:6" ht="25.5" customHeight="1">
      <c r="A5" s="98" t="s">
        <v>528</v>
      </c>
      <c r="B5" s="99">
        <v>54</v>
      </c>
      <c r="C5" s="100"/>
      <c r="D5" s="100"/>
      <c r="E5" s="97"/>
      <c r="F5" s="97"/>
    </row>
    <row r="6" spans="1:6" ht="25.5" customHeight="1">
      <c r="A6" s="95" t="s">
        <v>529</v>
      </c>
      <c r="B6" s="96">
        <v>41</v>
      </c>
      <c r="C6" s="101">
        <v>24</v>
      </c>
      <c r="D6" s="100">
        <v>0</v>
      </c>
      <c r="E6" s="97" t="s">
        <v>516</v>
      </c>
      <c r="F6" s="97" t="s">
        <v>516</v>
      </c>
    </row>
    <row r="7" spans="1:6" ht="25.5" customHeight="1">
      <c r="A7" s="95" t="s">
        <v>530</v>
      </c>
      <c r="B7" s="99"/>
      <c r="C7" s="100"/>
      <c r="D7" s="100"/>
      <c r="E7" s="97"/>
      <c r="F7" s="97"/>
    </row>
    <row r="8" spans="1:6" ht="25.5" customHeight="1">
      <c r="A8" s="102" t="s">
        <v>510</v>
      </c>
      <c r="B8" s="96">
        <v>95</v>
      </c>
      <c r="C8" s="96">
        <v>24</v>
      </c>
      <c r="D8" s="96">
        <v>0</v>
      </c>
      <c r="E8" s="97" t="s">
        <v>516</v>
      </c>
      <c r="F8" s="97" t="s">
        <v>516</v>
      </c>
    </row>
    <row r="9" spans="1:6" ht="14.25">
      <c r="A9" s="103" t="s">
        <v>531</v>
      </c>
      <c r="B9" s="104"/>
      <c r="C9" s="104"/>
      <c r="D9" s="104"/>
      <c r="E9" s="104"/>
      <c r="F9" s="105"/>
    </row>
    <row r="10" spans="1:6" ht="14.25">
      <c r="A10" s="106"/>
      <c r="B10" s="107"/>
      <c r="C10" s="107"/>
      <c r="D10" s="107"/>
      <c r="E10" s="107"/>
      <c r="F10" s="108"/>
    </row>
  </sheetData>
  <sheetProtection/>
  <mergeCells count="2">
    <mergeCell ref="A1:F1"/>
    <mergeCell ref="A9:F10"/>
  </mergeCells>
  <printOptions horizontalCentered="1"/>
  <pageMargins left="0.7900000000000001" right="0.7900000000000001" top="0.98" bottom="0.7900000000000001" header="0.71" footer="0.71"/>
  <pageSetup fitToHeight="1" fitToWidth="1" horizontalDpi="600" verticalDpi="600" orientation="portrait" paperSize="9" scale="87"/>
</worksheet>
</file>

<file path=xl/worksheets/sheet7.xml><?xml version="1.0" encoding="utf-8"?>
<worksheet xmlns="http://schemas.openxmlformats.org/spreadsheetml/2006/main" xmlns:r="http://schemas.openxmlformats.org/officeDocument/2006/relationships">
  <sheetPr>
    <pageSetUpPr fitToPage="1"/>
  </sheetPr>
  <dimension ref="A1:H18"/>
  <sheetViews>
    <sheetView showZeros="0" workbookViewId="0" topLeftCell="A1">
      <selection activeCell="I11" sqref="I11"/>
    </sheetView>
  </sheetViews>
  <sheetFormatPr defaultColWidth="9.00390625" defaultRowHeight="14.25"/>
  <cols>
    <col min="1" max="1" width="20.00390625" style="0" customWidth="1"/>
    <col min="2" max="2" width="11.625" style="0" customWidth="1"/>
    <col min="3" max="3" width="11.50390625" style="0" customWidth="1"/>
    <col min="4" max="4" width="12.00390625" style="0" customWidth="1"/>
    <col min="5" max="5" width="12.375" style="0" customWidth="1"/>
    <col min="6" max="6" width="14.875" style="0" customWidth="1"/>
    <col min="8" max="8" width="28.00390625" style="0" customWidth="1"/>
    <col min="9" max="9" width="16.00390625" style="0" customWidth="1"/>
  </cols>
  <sheetData>
    <row r="1" spans="1:6" ht="24">
      <c r="A1" s="64" t="s">
        <v>532</v>
      </c>
      <c r="B1" s="64"/>
      <c r="C1" s="64"/>
      <c r="D1" s="64"/>
      <c r="E1" s="64"/>
      <c r="F1" s="64"/>
    </row>
    <row r="2" spans="1:6" ht="14.25">
      <c r="A2" s="65" t="s">
        <v>533</v>
      </c>
      <c r="B2" s="65"/>
      <c r="C2" s="65"/>
      <c r="D2" s="65"/>
      <c r="E2" s="65"/>
      <c r="F2" s="65"/>
    </row>
    <row r="3" spans="1:6" ht="24.75" customHeight="1">
      <c r="A3" s="78" t="s">
        <v>514</v>
      </c>
      <c r="B3" s="79" t="s">
        <v>534</v>
      </c>
      <c r="C3" s="79" t="s">
        <v>535</v>
      </c>
      <c r="D3" s="79" t="s">
        <v>536</v>
      </c>
      <c r="E3" s="79" t="s">
        <v>537</v>
      </c>
      <c r="F3" s="78" t="s">
        <v>538</v>
      </c>
    </row>
    <row r="4" spans="1:6" ht="14.25">
      <c r="A4" s="78"/>
      <c r="B4" s="80"/>
      <c r="C4" s="80"/>
      <c r="D4" s="80"/>
      <c r="E4" s="80"/>
      <c r="F4" s="78"/>
    </row>
    <row r="5" spans="1:6" ht="27">
      <c r="A5" s="81" t="s">
        <v>539</v>
      </c>
      <c r="B5" s="75">
        <v>7443</v>
      </c>
      <c r="C5" s="75">
        <v>8009</v>
      </c>
      <c r="D5" s="75">
        <v>9332</v>
      </c>
      <c r="E5" s="70">
        <f>D5/C5</f>
        <v>1.1651891621925334</v>
      </c>
      <c r="F5" s="70">
        <f>(D5-B5)/B5</f>
        <v>0.25379551256213895</v>
      </c>
    </row>
    <row r="6" spans="1:6" ht="24" customHeight="1">
      <c r="A6" s="82" t="s">
        <v>540</v>
      </c>
      <c r="B6" s="72">
        <v>415</v>
      </c>
      <c r="C6" s="72">
        <v>462</v>
      </c>
      <c r="D6" s="72">
        <v>692</v>
      </c>
      <c r="E6" s="73">
        <f aca="true" t="shared" si="0" ref="E6:E17">D6/C6</f>
        <v>1.4978354978354977</v>
      </c>
      <c r="F6" s="73">
        <f aca="true" t="shared" si="1" ref="F6:F17">(D6-B6)/B6</f>
        <v>0.6674698795180722</v>
      </c>
    </row>
    <row r="7" spans="1:6" ht="22.5" customHeight="1">
      <c r="A7" s="82" t="s">
        <v>541</v>
      </c>
      <c r="B7" s="72">
        <v>6890</v>
      </c>
      <c r="C7" s="72">
        <v>7389</v>
      </c>
      <c r="D7" s="72">
        <v>8428</v>
      </c>
      <c r="E7" s="73">
        <f t="shared" si="0"/>
        <v>1.1406144268507241</v>
      </c>
      <c r="F7" s="73">
        <f t="shared" si="1"/>
        <v>0.22322206095791</v>
      </c>
    </row>
    <row r="8" spans="1:6" ht="21" customHeight="1">
      <c r="A8" s="82" t="s">
        <v>542</v>
      </c>
      <c r="B8" s="72">
        <v>138</v>
      </c>
      <c r="C8" s="72">
        <v>158</v>
      </c>
      <c r="D8" s="72">
        <v>203</v>
      </c>
      <c r="E8" s="73">
        <f t="shared" si="0"/>
        <v>1.2848101265822784</v>
      </c>
      <c r="F8" s="73">
        <f t="shared" si="1"/>
        <v>0.47101449275362317</v>
      </c>
    </row>
    <row r="9" spans="1:6" s="77" customFormat="1" ht="27">
      <c r="A9" s="81" t="s">
        <v>543</v>
      </c>
      <c r="B9" s="75">
        <v>30557</v>
      </c>
      <c r="C9" s="75">
        <v>41172</v>
      </c>
      <c r="D9" s="75">
        <v>46868</v>
      </c>
      <c r="E9" s="70">
        <f t="shared" si="0"/>
        <v>1.138346449043039</v>
      </c>
      <c r="F9" s="70">
        <f t="shared" si="1"/>
        <v>0.5337893117779887</v>
      </c>
    </row>
    <row r="10" spans="1:6" ht="21.75" customHeight="1">
      <c r="A10" s="82" t="s">
        <v>540</v>
      </c>
      <c r="B10" s="72">
        <v>6562</v>
      </c>
      <c r="C10" s="72">
        <v>7522</v>
      </c>
      <c r="D10" s="72">
        <v>14461</v>
      </c>
      <c r="E10" s="73">
        <f t="shared" si="0"/>
        <v>1.9224940175485243</v>
      </c>
      <c r="F10" s="73">
        <f t="shared" si="1"/>
        <v>1.2037488570557757</v>
      </c>
    </row>
    <row r="11" spans="1:6" ht="21" customHeight="1">
      <c r="A11" s="82" t="s">
        <v>541</v>
      </c>
      <c r="B11" s="72">
        <v>23880</v>
      </c>
      <c r="C11" s="72">
        <v>33483</v>
      </c>
      <c r="D11" s="83">
        <v>32233.8</v>
      </c>
      <c r="E11" s="73">
        <f t="shared" si="0"/>
        <v>0.9626915150972135</v>
      </c>
      <c r="F11" s="73">
        <f t="shared" si="1"/>
        <v>0.34982412060301504</v>
      </c>
    </row>
    <row r="12" spans="1:6" ht="19.5" customHeight="1">
      <c r="A12" s="82" t="s">
        <v>542</v>
      </c>
      <c r="B12" s="72">
        <v>115</v>
      </c>
      <c r="C12" s="72">
        <v>167</v>
      </c>
      <c r="D12" s="72">
        <v>173</v>
      </c>
      <c r="E12" s="73">
        <f t="shared" si="0"/>
        <v>1.035928143712575</v>
      </c>
      <c r="F12" s="73">
        <f t="shared" si="1"/>
        <v>0.5043478260869565</v>
      </c>
    </row>
    <row r="13" spans="1:6" s="77" customFormat="1" ht="27">
      <c r="A13" s="81" t="s">
        <v>544</v>
      </c>
      <c r="B13" s="75">
        <v>25783</v>
      </c>
      <c r="C13" s="75">
        <v>27816</v>
      </c>
      <c r="D13" s="75">
        <v>27907</v>
      </c>
      <c r="E13" s="70">
        <f t="shared" si="0"/>
        <v>1.0032714984181765</v>
      </c>
      <c r="F13" s="70">
        <f t="shared" si="1"/>
        <v>0.08237986270022883</v>
      </c>
    </row>
    <row r="14" spans="1:6" ht="14.25">
      <c r="A14" s="82" t="s">
        <v>540</v>
      </c>
      <c r="B14" s="72">
        <v>14949</v>
      </c>
      <c r="C14" s="72">
        <v>15157</v>
      </c>
      <c r="D14" s="72">
        <v>14397</v>
      </c>
      <c r="E14" s="73">
        <f t="shared" si="0"/>
        <v>0.9498581513492116</v>
      </c>
      <c r="F14" s="73">
        <f t="shared" si="1"/>
        <v>-0.036925546859321694</v>
      </c>
    </row>
    <row r="15" spans="1:6" ht="24" customHeight="1">
      <c r="A15" s="82" t="s">
        <v>541</v>
      </c>
      <c r="B15" s="72">
        <v>10820</v>
      </c>
      <c r="C15" s="72">
        <v>12630</v>
      </c>
      <c r="D15" s="72">
        <v>12630</v>
      </c>
      <c r="E15" s="73">
        <f t="shared" si="0"/>
        <v>1</v>
      </c>
      <c r="F15" s="73">
        <f t="shared" si="1"/>
        <v>0.16728280961182995</v>
      </c>
    </row>
    <row r="16" spans="1:6" ht="24" customHeight="1">
      <c r="A16" s="82" t="s">
        <v>542</v>
      </c>
      <c r="B16" s="72">
        <v>14</v>
      </c>
      <c r="C16" s="72">
        <v>29</v>
      </c>
      <c r="D16" s="72">
        <v>46</v>
      </c>
      <c r="E16" s="73">
        <f t="shared" si="0"/>
        <v>1.5862068965517242</v>
      </c>
      <c r="F16" s="73">
        <f t="shared" si="1"/>
        <v>2.2857142857142856</v>
      </c>
    </row>
    <row r="17" spans="1:8" ht="25.5" customHeight="1">
      <c r="A17" s="66" t="s">
        <v>458</v>
      </c>
      <c r="B17" s="75">
        <f>B13+B9+B5</f>
        <v>63783</v>
      </c>
      <c r="C17" s="75">
        <f>C13+C9+C5</f>
        <v>76997</v>
      </c>
      <c r="D17" s="75">
        <f>D13+D9+D5</f>
        <v>84107</v>
      </c>
      <c r="E17" s="70">
        <f t="shared" si="0"/>
        <v>1.092341260049093</v>
      </c>
      <c r="F17" s="70">
        <f t="shared" si="1"/>
        <v>0.318642898577991</v>
      </c>
      <c r="H17" s="84"/>
    </row>
    <row r="18" spans="1:8" ht="164.25" customHeight="1">
      <c r="A18" s="76" t="s">
        <v>545</v>
      </c>
      <c r="B18" s="76"/>
      <c r="C18" s="76"/>
      <c r="D18" s="76"/>
      <c r="E18" s="76"/>
      <c r="F18" s="76"/>
      <c r="G18" s="85"/>
      <c r="H18" s="85"/>
    </row>
  </sheetData>
  <sheetProtection/>
  <mergeCells count="9">
    <mergeCell ref="A1:F1"/>
    <mergeCell ref="A2:F2"/>
    <mergeCell ref="A18:F18"/>
    <mergeCell ref="A3:A4"/>
    <mergeCell ref="B3:B4"/>
    <mergeCell ref="C3:C4"/>
    <mergeCell ref="D3:D4"/>
    <mergeCell ref="E3:E4"/>
    <mergeCell ref="F3:F4"/>
  </mergeCells>
  <printOptions horizontalCentered="1"/>
  <pageMargins left="0.7900000000000001" right="0.7900000000000001" top="0.98" bottom="0.7900000000000001" header="0.71" footer="0.71"/>
  <pageSetup fitToHeight="1" fitToWidth="1" horizontalDpi="600" verticalDpi="600" orientation="portrait" paperSize="9" scale="91"/>
</worksheet>
</file>

<file path=xl/worksheets/sheet8.xml><?xml version="1.0" encoding="utf-8"?>
<worksheet xmlns="http://schemas.openxmlformats.org/spreadsheetml/2006/main" xmlns:r="http://schemas.openxmlformats.org/officeDocument/2006/relationships">
  <sheetPr>
    <pageSetUpPr fitToPage="1"/>
  </sheetPr>
  <dimension ref="A1:F15"/>
  <sheetViews>
    <sheetView showZeros="0" workbookViewId="0" topLeftCell="A1">
      <selection activeCell="H12" sqref="H12"/>
    </sheetView>
  </sheetViews>
  <sheetFormatPr defaultColWidth="9.00390625" defaultRowHeight="14.25"/>
  <cols>
    <col min="1" max="1" width="23.00390625" style="0" customWidth="1"/>
    <col min="2" max="2" width="11.125" style="0" customWidth="1"/>
    <col min="3" max="3" width="11.50390625" style="0" customWidth="1"/>
    <col min="4" max="4" width="11.75390625" style="0" customWidth="1"/>
    <col min="5" max="5" width="11.875" style="0" customWidth="1"/>
    <col min="6" max="6" width="13.00390625" style="0" customWidth="1"/>
    <col min="8" max="8" width="24.625" style="0" customWidth="1"/>
  </cols>
  <sheetData>
    <row r="1" spans="1:6" ht="27" customHeight="1">
      <c r="A1" s="64" t="s">
        <v>546</v>
      </c>
      <c r="B1" s="64"/>
      <c r="C1" s="64"/>
      <c r="D1" s="64"/>
      <c r="E1" s="64"/>
      <c r="F1" s="64"/>
    </row>
    <row r="2" spans="1:6" ht="14.25">
      <c r="A2" s="65" t="s">
        <v>547</v>
      </c>
      <c r="B2" s="65"/>
      <c r="C2" s="65"/>
      <c r="D2" s="65"/>
      <c r="E2" s="65"/>
      <c r="F2" s="65"/>
    </row>
    <row r="3" spans="1:6" ht="24.75" customHeight="1">
      <c r="A3" s="66" t="s">
        <v>548</v>
      </c>
      <c r="B3" s="67" t="s">
        <v>549</v>
      </c>
      <c r="C3" s="67" t="s">
        <v>550</v>
      </c>
      <c r="D3" s="67" t="s">
        <v>536</v>
      </c>
      <c r="E3" s="67" t="s">
        <v>551</v>
      </c>
      <c r="F3" s="66" t="s">
        <v>7</v>
      </c>
    </row>
    <row r="4" spans="1:6" ht="21.75" customHeight="1">
      <c r="A4" s="66"/>
      <c r="B4" s="68"/>
      <c r="C4" s="68"/>
      <c r="D4" s="68"/>
      <c r="E4" s="68"/>
      <c r="F4" s="66"/>
    </row>
    <row r="5" spans="1:6" ht="21.75" customHeight="1">
      <c r="A5" s="66" t="s">
        <v>552</v>
      </c>
      <c r="B5" s="69">
        <v>63945</v>
      </c>
      <c r="C5" s="69">
        <v>75278</v>
      </c>
      <c r="D5" s="69">
        <v>73623</v>
      </c>
      <c r="E5" s="70">
        <v>0.978</v>
      </c>
      <c r="F5" s="70">
        <v>0.151</v>
      </c>
    </row>
    <row r="6" spans="1:6" ht="33" customHeight="1">
      <c r="A6" s="71" t="s">
        <v>553</v>
      </c>
      <c r="B6" s="72">
        <v>8103</v>
      </c>
      <c r="C6" s="72">
        <v>7780</v>
      </c>
      <c r="D6" s="72">
        <v>9128</v>
      </c>
      <c r="E6" s="73">
        <f aca="true" t="shared" si="0" ref="E6:E11">D6/C6</f>
        <v>1.1732647814910027</v>
      </c>
      <c r="F6" s="73">
        <f aca="true" t="shared" si="1" ref="F6:F11">(D6-B6)/B6</f>
        <v>0.12649635937307172</v>
      </c>
    </row>
    <row r="7" spans="1:6" ht="33" customHeight="1">
      <c r="A7" s="74" t="s">
        <v>554</v>
      </c>
      <c r="B7" s="72">
        <v>7024</v>
      </c>
      <c r="C7" s="72">
        <v>6810</v>
      </c>
      <c r="D7" s="72">
        <v>9128</v>
      </c>
      <c r="E7" s="73">
        <f t="shared" si="0"/>
        <v>1.340381791483113</v>
      </c>
      <c r="F7" s="73">
        <f t="shared" si="1"/>
        <v>0.29954441913439633</v>
      </c>
    </row>
    <row r="8" spans="1:6" ht="33" customHeight="1">
      <c r="A8" s="71" t="s">
        <v>555</v>
      </c>
      <c r="B8" s="72">
        <v>31139</v>
      </c>
      <c r="C8" s="72">
        <v>39780</v>
      </c>
      <c r="D8" s="72">
        <v>36812</v>
      </c>
      <c r="E8" s="73">
        <f t="shared" si="0"/>
        <v>0.9253896430367019</v>
      </c>
      <c r="F8" s="73">
        <f t="shared" si="1"/>
        <v>0.18218311442242846</v>
      </c>
    </row>
    <row r="9" spans="1:6" ht="33" customHeight="1">
      <c r="A9" s="74" t="s">
        <v>556</v>
      </c>
      <c r="B9" s="72">
        <v>29508</v>
      </c>
      <c r="C9" s="72">
        <v>37885</v>
      </c>
      <c r="D9" s="72">
        <v>36812</v>
      </c>
      <c r="E9" s="73">
        <f t="shared" si="0"/>
        <v>0.9716774448990365</v>
      </c>
      <c r="F9" s="73">
        <f t="shared" si="1"/>
        <v>0.24752609461840858</v>
      </c>
    </row>
    <row r="10" spans="1:6" ht="33" customHeight="1">
      <c r="A10" s="71" t="s">
        <v>557</v>
      </c>
      <c r="B10" s="72">
        <v>24703</v>
      </c>
      <c r="C10" s="72">
        <v>27718</v>
      </c>
      <c r="D10" s="72">
        <v>27683</v>
      </c>
      <c r="E10" s="73">
        <f t="shared" si="0"/>
        <v>0.9987372826322245</v>
      </c>
      <c r="F10" s="73">
        <f t="shared" si="1"/>
        <v>0.12063312148322067</v>
      </c>
    </row>
    <row r="11" spans="1:6" ht="33" customHeight="1">
      <c r="A11" s="74" t="s">
        <v>558</v>
      </c>
      <c r="B11" s="72">
        <v>24703</v>
      </c>
      <c r="C11" s="72">
        <v>27718</v>
      </c>
      <c r="D11" s="72">
        <v>26597</v>
      </c>
      <c r="E11" s="73">
        <f t="shared" si="0"/>
        <v>0.9595569665921062</v>
      </c>
      <c r="F11" s="73">
        <f t="shared" si="1"/>
        <v>0.0766708496943691</v>
      </c>
    </row>
    <row r="12" spans="1:6" ht="33" customHeight="1">
      <c r="A12" s="74" t="s">
        <v>559</v>
      </c>
      <c r="B12" s="72"/>
      <c r="C12" s="72"/>
      <c r="D12" s="72">
        <v>1086</v>
      </c>
      <c r="E12" s="73"/>
      <c r="F12" s="73"/>
    </row>
    <row r="13" spans="1:6" ht="33" customHeight="1">
      <c r="A13" s="66" t="s">
        <v>510</v>
      </c>
      <c r="B13" s="75">
        <f>B10+B8+B6</f>
        <v>63945</v>
      </c>
      <c r="C13" s="75">
        <f>C10+C8+C6</f>
        <v>75278</v>
      </c>
      <c r="D13" s="75">
        <f>D6+D8+D10</f>
        <v>73623</v>
      </c>
      <c r="E13" s="70">
        <f>D13/C13</f>
        <v>0.9780148250484869</v>
      </c>
      <c r="F13" s="70">
        <f>(D13-B13)/B13</f>
        <v>0.15134881538822426</v>
      </c>
    </row>
    <row r="14" spans="1:6" ht="14.25">
      <c r="A14" s="76" t="s">
        <v>560</v>
      </c>
      <c r="B14" s="12"/>
      <c r="C14" s="12"/>
      <c r="D14" s="12"/>
      <c r="E14" s="12"/>
      <c r="F14" s="12"/>
    </row>
    <row r="15" spans="1:6" ht="32.25" customHeight="1">
      <c r="A15" s="13"/>
      <c r="B15" s="13"/>
      <c r="C15" s="13"/>
      <c r="D15" s="13"/>
      <c r="E15" s="13"/>
      <c r="F15" s="13"/>
    </row>
  </sheetData>
  <sheetProtection/>
  <mergeCells count="9">
    <mergeCell ref="A1:F1"/>
    <mergeCell ref="A2:F2"/>
    <mergeCell ref="A3:A4"/>
    <mergeCell ref="B3:B4"/>
    <mergeCell ref="C3:C4"/>
    <mergeCell ref="D3:D4"/>
    <mergeCell ref="E3:E4"/>
    <mergeCell ref="F3:F4"/>
    <mergeCell ref="A14:F15"/>
  </mergeCells>
  <printOptions horizontalCentered="1"/>
  <pageMargins left="0.7900000000000001" right="0.7900000000000001" top="0.98" bottom="0.7900000000000001" header="0.71" footer="0.71"/>
  <pageSetup fitToHeight="1" fitToWidth="1" horizontalDpi="600" verticalDpi="600" orientation="portrait" paperSize="9" scale="98"/>
</worksheet>
</file>

<file path=xl/worksheets/sheet9.xml><?xml version="1.0" encoding="utf-8"?>
<worksheet xmlns="http://schemas.openxmlformats.org/spreadsheetml/2006/main" xmlns:r="http://schemas.openxmlformats.org/officeDocument/2006/relationships">
  <dimension ref="A1:C10"/>
  <sheetViews>
    <sheetView zoomScaleSheetLayoutView="100" workbookViewId="0" topLeftCell="A1">
      <selection activeCell="E7" sqref="E7"/>
    </sheetView>
  </sheetViews>
  <sheetFormatPr defaultColWidth="9.00390625" defaultRowHeight="14.25"/>
  <cols>
    <col min="1" max="1" width="32.00390625" style="0" customWidth="1"/>
    <col min="2" max="3" width="20.875" style="0" customWidth="1"/>
  </cols>
  <sheetData>
    <row r="1" spans="1:3" ht="33" customHeight="1">
      <c r="A1" s="55" t="s">
        <v>561</v>
      </c>
      <c r="B1" s="55"/>
      <c r="C1" s="55"/>
    </row>
    <row r="2" spans="1:3" ht="33" customHeight="1">
      <c r="A2" s="56"/>
      <c r="B2" s="56"/>
      <c r="C2" s="57" t="s">
        <v>1</v>
      </c>
    </row>
    <row r="3" spans="1:3" ht="39.75" customHeight="1">
      <c r="A3" s="58" t="s">
        <v>562</v>
      </c>
      <c r="B3" s="58" t="s">
        <v>563</v>
      </c>
      <c r="C3" s="58" t="s">
        <v>564</v>
      </c>
    </row>
    <row r="4" spans="1:3" ht="39.75" customHeight="1">
      <c r="A4" s="58" t="s">
        <v>565</v>
      </c>
      <c r="B4" s="59">
        <v>209500</v>
      </c>
      <c r="C4" s="60">
        <v>209449</v>
      </c>
    </row>
    <row r="5" spans="1:3" ht="39.75" customHeight="1">
      <c r="A5" s="58" t="s">
        <v>566</v>
      </c>
      <c r="B5" s="59">
        <v>51700</v>
      </c>
      <c r="C5" s="60">
        <v>51700</v>
      </c>
    </row>
    <row r="6" spans="1:3" ht="33" customHeight="1">
      <c r="A6" s="61" t="s">
        <v>567</v>
      </c>
      <c r="B6" s="60">
        <f>B4+B5</f>
        <v>261200</v>
      </c>
      <c r="C6" s="60">
        <f>C4+C5</f>
        <v>261149</v>
      </c>
    </row>
    <row r="7" spans="1:3" ht="66" customHeight="1">
      <c r="A7" s="62" t="s">
        <v>568</v>
      </c>
      <c r="B7" s="62"/>
      <c r="C7" s="63"/>
    </row>
    <row r="8" spans="1:3" ht="33" customHeight="1">
      <c r="A8" s="23"/>
      <c r="B8" s="23"/>
      <c r="C8" s="23"/>
    </row>
    <row r="9" spans="1:3" ht="33" customHeight="1">
      <c r="A9" s="23"/>
      <c r="B9" s="23"/>
      <c r="C9" s="23"/>
    </row>
    <row r="10" spans="1:3" ht="33" customHeight="1">
      <c r="A10" s="23"/>
      <c r="B10" s="23"/>
      <c r="C10" s="23"/>
    </row>
  </sheetData>
  <sheetProtection/>
  <mergeCells count="2">
    <mergeCell ref="A1:C1"/>
    <mergeCell ref="A7:C7"/>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MIBCD Wrok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李占平</dc:creator>
  <cp:keywords/>
  <dc:description/>
  <cp:lastModifiedBy>蓝陈浩</cp:lastModifiedBy>
  <cp:lastPrinted>2019-03-18T09:06:00Z</cp:lastPrinted>
  <dcterms:created xsi:type="dcterms:W3CDTF">2000-11-07T08:29:41Z</dcterms:created>
  <dcterms:modified xsi:type="dcterms:W3CDTF">2021-08-10T07:27:27Z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ies>
</file>